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890"/>
  </bookViews>
  <sheets>
    <sheet name="Schedule Tool Instructions" sheetId="14" r:id="rId1"/>
    <sheet name="Room 1" sheetId="8" r:id="rId2"/>
    <sheet name="Room 2" sheetId="6" r:id="rId3"/>
    <sheet name="Room 3" sheetId="11" r:id="rId4"/>
    <sheet name="Room 4" sheetId="10" r:id="rId5"/>
    <sheet name="Room 5" sheetId="9" r:id="rId6"/>
    <sheet name="Enrolment Tool Instructions" sheetId="15" r:id="rId7"/>
    <sheet name="Enrolment Monitoring Tool" sheetId="13" r:id="rId8"/>
    <sheet name="Budget Template Instructions" sheetId="19" r:id="rId9"/>
    <sheet name="Sample Budget" sheetId="17" r:id="rId10"/>
    <sheet name="Budget Template 1" sheetId="18" r:id="rId11"/>
    <sheet name="Budget Template 2" sheetId="16" r:id="rId12"/>
  </sheets>
  <calcPr calcId="125725"/>
</workbook>
</file>

<file path=xl/calcChain.xml><?xml version="1.0" encoding="utf-8"?>
<calcChain xmlns="http://schemas.openxmlformats.org/spreadsheetml/2006/main">
  <c r="F64" i="18"/>
  <c r="F63"/>
  <c r="F62"/>
  <c r="F61"/>
  <c r="F60"/>
  <c r="F59"/>
  <c r="F58"/>
  <c r="F57"/>
  <c r="F56"/>
  <c r="F55"/>
  <c r="F54"/>
  <c r="F53"/>
  <c r="F52"/>
  <c r="F51"/>
  <c r="F50"/>
  <c r="F49"/>
  <c r="F48"/>
  <c r="F91"/>
  <c r="D11"/>
  <c r="E10"/>
  <c r="F21" s="1"/>
  <c r="E9"/>
  <c r="F20" s="1"/>
  <c r="E8"/>
  <c r="F19" s="1"/>
  <c r="E7"/>
  <c r="F18" s="1"/>
  <c r="F87" i="17"/>
  <c r="F22" i="18" l="1"/>
  <c r="F25" s="1"/>
  <c r="F41" s="1"/>
  <c r="E12"/>
  <c r="E10" i="17"/>
  <c r="E9"/>
  <c r="F20" s="1"/>
  <c r="E8"/>
  <c r="F19" s="1"/>
  <c r="E7"/>
  <c r="F60"/>
  <c r="F59"/>
  <c r="F58"/>
  <c r="F57"/>
  <c r="F56"/>
  <c r="F55"/>
  <c r="F54"/>
  <c r="F53"/>
  <c r="F52"/>
  <c r="F51"/>
  <c r="F50"/>
  <c r="F49"/>
  <c r="F48"/>
  <c r="F47"/>
  <c r="F46"/>
  <c r="F45"/>
  <c r="F44"/>
  <c r="D11"/>
  <c r="F32" i="16"/>
  <c r="F11"/>
  <c r="F35" s="1"/>
  <c r="F66" i="18" l="1"/>
  <c r="F93" s="1"/>
  <c r="F96" s="1"/>
  <c r="F21" i="17"/>
  <c r="F22"/>
  <c r="F26" s="1"/>
  <c r="F38" s="1"/>
  <c r="F18"/>
  <c r="E12"/>
  <c r="F62"/>
  <c r="F89" s="1"/>
  <c r="K6" i="9"/>
  <c r="K6" i="10"/>
  <c r="K6" i="11"/>
  <c r="K6" i="6"/>
  <c r="K6" i="8"/>
  <c r="F92" i="17" l="1"/>
  <c r="AH11" i="13"/>
  <c r="AK11"/>
  <c r="P11"/>
  <c r="S11"/>
  <c r="V11"/>
  <c r="Y11"/>
  <c r="AB11"/>
  <c r="AE11"/>
  <c r="J11"/>
  <c r="M11"/>
  <c r="G11"/>
  <c r="C11"/>
  <c r="AB12" s="1"/>
  <c r="D11"/>
  <c r="M35" i="11"/>
  <c r="M34"/>
  <c r="M33"/>
  <c r="M32"/>
  <c r="M31"/>
  <c r="M30"/>
  <c r="M29"/>
  <c r="M28"/>
  <c r="M27"/>
  <c r="M26"/>
  <c r="M25"/>
  <c r="B25"/>
  <c r="B26" s="1"/>
  <c r="M24"/>
  <c r="M23"/>
  <c r="M22"/>
  <c r="M21"/>
  <c r="M20"/>
  <c r="M19"/>
  <c r="M18"/>
  <c r="M17"/>
  <c r="M16"/>
  <c r="M15"/>
  <c r="M14"/>
  <c r="M13"/>
  <c r="M12"/>
  <c r="M11"/>
  <c r="M10"/>
  <c r="H4"/>
  <c r="D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M35" i="10"/>
  <c r="M34"/>
  <c r="M33"/>
  <c r="M32"/>
  <c r="M31"/>
  <c r="M30"/>
  <c r="M29"/>
  <c r="M28"/>
  <c r="M27"/>
  <c r="M26"/>
  <c r="M25"/>
  <c r="B25"/>
  <c r="B26" s="1"/>
  <c r="M24"/>
  <c r="M23"/>
  <c r="M22"/>
  <c r="M21"/>
  <c r="M20"/>
  <c r="M19"/>
  <c r="M18"/>
  <c r="M17"/>
  <c r="M16"/>
  <c r="M15"/>
  <c r="M14"/>
  <c r="M13"/>
  <c r="M12"/>
  <c r="M11"/>
  <c r="M10"/>
  <c r="H4"/>
  <c r="D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M35" i="9"/>
  <c r="M34"/>
  <c r="M33"/>
  <c r="M32"/>
  <c r="M31"/>
  <c r="M30"/>
  <c r="M29"/>
  <c r="M28"/>
  <c r="M27"/>
  <c r="M26"/>
  <c r="M25"/>
  <c r="B25"/>
  <c r="B26" s="1"/>
  <c r="M24"/>
  <c r="M23"/>
  <c r="M22"/>
  <c r="M21"/>
  <c r="M20"/>
  <c r="M19"/>
  <c r="M18"/>
  <c r="M17"/>
  <c r="M16"/>
  <c r="M15"/>
  <c r="M14"/>
  <c r="M13"/>
  <c r="M12"/>
  <c r="M11"/>
  <c r="M10"/>
  <c r="H4"/>
  <c r="D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H4" i="6"/>
  <c r="D4"/>
  <c r="B10" s="1"/>
  <c r="M35" i="8"/>
  <c r="M34"/>
  <c r="M33"/>
  <c r="M32"/>
  <c r="M31"/>
  <c r="M30"/>
  <c r="M29"/>
  <c r="M28"/>
  <c r="M27"/>
  <c r="M26"/>
  <c r="M25"/>
  <c r="B25"/>
  <c r="B26" s="1"/>
  <c r="B27" s="1"/>
  <c r="B28" s="1"/>
  <c r="B29" s="1"/>
  <c r="B30" s="1"/>
  <c r="B31" s="1"/>
  <c r="B32" s="1"/>
  <c r="B33" s="1"/>
  <c r="B34" s="1"/>
  <c r="B35" s="1"/>
  <c r="M24"/>
  <c r="M23"/>
  <c r="M22"/>
  <c r="M21"/>
  <c r="M20"/>
  <c r="M19"/>
  <c r="M18"/>
  <c r="M17"/>
  <c r="M16"/>
  <c r="M15"/>
  <c r="M14"/>
  <c r="M13"/>
  <c r="M12"/>
  <c r="M1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M10"/>
  <c r="B10"/>
  <c r="M24" i="6"/>
  <c r="M35"/>
  <c r="M34"/>
  <c r="M33"/>
  <c r="M32"/>
  <c r="M31"/>
  <c r="M30"/>
  <c r="M29"/>
  <c r="M28"/>
  <c r="M27"/>
  <c r="M26"/>
  <c r="M25"/>
  <c r="B25"/>
  <c r="B26" s="1"/>
  <c r="M23"/>
  <c r="M22"/>
  <c r="M21"/>
  <c r="M20"/>
  <c r="M19"/>
  <c r="M18"/>
  <c r="M17"/>
  <c r="M16"/>
  <c r="M15"/>
  <c r="M14"/>
  <c r="M13"/>
  <c r="M12"/>
  <c r="M11"/>
  <c r="M10"/>
  <c r="B10" i="10" l="1"/>
  <c r="S12" i="13"/>
  <c r="G12"/>
  <c r="M12"/>
  <c r="Y12"/>
  <c r="AK12"/>
  <c r="D12"/>
  <c r="J12"/>
  <c r="V12"/>
  <c r="AH12"/>
  <c r="AE12"/>
  <c r="P12"/>
  <c r="B27" i="6"/>
  <c r="B28" s="1"/>
  <c r="B29" s="1"/>
  <c r="B30" s="1"/>
  <c r="B31" s="1"/>
  <c r="B32" s="1"/>
  <c r="B33" s="1"/>
  <c r="B34" s="1"/>
  <c r="B35" s="1"/>
  <c r="B10" i="11"/>
  <c r="B10" i="9"/>
  <c r="B27"/>
  <c r="B28" s="1"/>
  <c r="B29" s="1"/>
  <c r="B30" s="1"/>
  <c r="B31" s="1"/>
  <c r="B32" s="1"/>
  <c r="B33" s="1"/>
  <c r="B34" s="1"/>
  <c r="B35" s="1"/>
  <c r="B27" i="11"/>
  <c r="B28" s="1"/>
  <c r="B29" s="1"/>
  <c r="B30" s="1"/>
  <c r="B31" s="1"/>
  <c r="B32" s="1"/>
  <c r="B33" s="1"/>
  <c r="B34" s="1"/>
  <c r="B35" s="1"/>
  <c r="B27" i="10"/>
  <c r="B28" s="1"/>
  <c r="B29" s="1"/>
  <c r="B30" s="1"/>
  <c r="B31" s="1"/>
  <c r="B32" s="1"/>
  <c r="B33" s="1"/>
  <c r="B34" s="1"/>
  <c r="B35" s="1"/>
  <c r="B11" i="6"/>
  <c r="B12" s="1"/>
  <c r="B13" s="1"/>
  <c r="B14" s="1"/>
  <c r="B15" s="1"/>
  <c r="B16" s="1"/>
  <c r="B17" s="1"/>
  <c r="B18" s="1"/>
  <c r="B19" s="1"/>
  <c r="B20" s="1"/>
  <c r="B21" s="1"/>
  <c r="B22" s="1"/>
  <c r="B23" s="1"/>
</calcChain>
</file>

<file path=xl/sharedStrings.xml><?xml version="1.0" encoding="utf-8"?>
<sst xmlns="http://schemas.openxmlformats.org/spreadsheetml/2006/main" count="413" uniqueCount="199">
  <si>
    <t>Centre Opening Time:</t>
  </si>
  <si>
    <t>TIME</t>
  </si>
  <si>
    <t>Centre Closing Time:</t>
  </si>
  <si>
    <t>Monday</t>
  </si>
  <si>
    <t>Tuesday</t>
  </si>
  <si>
    <t>Wednesday</t>
  </si>
  <si>
    <t>Thursday</t>
  </si>
  <si>
    <t>Friday</t>
  </si>
  <si>
    <t>Average</t>
  </si>
  <si>
    <t>Age Group</t>
  </si>
  <si>
    <t>Full Time</t>
  </si>
  <si>
    <t>2 Days</t>
  </si>
  <si>
    <t xml:space="preserve">3 Days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</si>
  <si>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</si>
  <si>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</si>
  <si>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</si>
  <si>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</si>
  <si>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</si>
  <si>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</si>
  <si>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</si>
  <si>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</si>
  <si>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</si>
  <si>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</si>
  <si>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</si>
  <si>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</si>
  <si>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Full Time Equivalent</t>
  </si>
  <si>
    <t>% of capacity</t>
  </si>
  <si>
    <t>Schedule Efficiency Tool</t>
  </si>
  <si>
    <t xml:space="preserve">Age Group/Room Name: </t>
  </si>
  <si>
    <t>Operating Capacity:</t>
  </si>
  <si>
    <t xml:space="preserve">Reduced Ratio(2/3): </t>
  </si>
  <si>
    <t>This is an Excel workbook, a Microsoft office application.</t>
  </si>
  <si>
    <t>Record the number of children present in each room at the intervals.</t>
  </si>
  <si>
    <t>There are enough worksheets to study up to 5 classrooms.</t>
  </si>
  <si>
    <r>
      <t xml:space="preserve">This workbook was designed as a resource for Supervisors. It is used to track attendance and scheduling staff.  The tool is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intended to replace your attendance records, but rather to support a two week study by the Supervisor and the team to determine if staff schedules need to be adjusted.  </t>
    </r>
  </si>
  <si>
    <t xml:space="preserve">Enter the program opening time in Box D and the closing time in Box H.  </t>
  </si>
  <si>
    <t xml:space="preserve">other times. </t>
  </si>
  <si>
    <t>Operating Capacity</t>
  </si>
  <si>
    <t>Enrolment Monitoring Tool</t>
  </si>
  <si>
    <t xml:space="preserve">Enrolment Monitoring Tool   </t>
  </si>
  <si>
    <t>Enter the age group for each room in column B.</t>
  </si>
  <si>
    <t>Enter the operating capacity for each age group in column C.</t>
  </si>
  <si>
    <t>well your enrollment is supporting your financial plan.</t>
  </si>
  <si>
    <t xml:space="preserve">Enter the number of children registered 5 days per week, the </t>
  </si>
  <si>
    <t xml:space="preserve">number registered 3 days, and the  number registered 2 days.  </t>
  </si>
  <si>
    <t xml:space="preserve">the child as .5 in the 2 day column.  If a child is registered 4 days </t>
  </si>
  <si>
    <t xml:space="preserve">You will now see you have generated a number of full-time </t>
  </si>
  <si>
    <t xml:space="preserve">you have budgeted based on 85%, you’ll be able to monitor how  </t>
  </si>
  <si>
    <t xml:space="preserve">Note: If you have a child registered for 1 day per week, include </t>
  </si>
  <si>
    <t xml:space="preserve">per week, count them as 2 in the 2 day column. </t>
  </si>
  <si>
    <t xml:space="preserve">equivalent spaces and the  percentage of your capacity.   If </t>
  </si>
  <si>
    <t xml:space="preserve">15 minutes during arrival and departure times and 60 minutes at </t>
  </si>
  <si>
    <t xml:space="preserve">This will populate the charts with time frames and with increments of </t>
  </si>
  <si>
    <t>REVENUE</t>
  </si>
  <si>
    <t>Client Fees</t>
  </si>
  <si>
    <t>Fundraising</t>
  </si>
  <si>
    <t>Donations</t>
  </si>
  <si>
    <t>Interest</t>
  </si>
  <si>
    <t>TOTAL REVENUE</t>
  </si>
  <si>
    <t>EXPENSES</t>
  </si>
  <si>
    <t>Salaries &amp; Benefits</t>
  </si>
  <si>
    <t>Occupancy</t>
  </si>
  <si>
    <t>Utilities</t>
  </si>
  <si>
    <t>Telephone/Internet</t>
  </si>
  <si>
    <t>Building Repairs/Maintainance</t>
  </si>
  <si>
    <t>Insurance</t>
  </si>
  <si>
    <t>Audit/Bookkeeping</t>
  </si>
  <si>
    <t>Legal Fees</t>
  </si>
  <si>
    <t>Advertising</t>
  </si>
  <si>
    <t>Bank Charges</t>
  </si>
  <si>
    <t>Food</t>
  </si>
  <si>
    <t>Supplies</t>
  </si>
  <si>
    <t>Health and Safety</t>
  </si>
  <si>
    <t>Repair &amp; Replace</t>
  </si>
  <si>
    <t>Staff Training</t>
  </si>
  <si>
    <t>Staff Travel</t>
  </si>
  <si>
    <t>Field Trips</t>
  </si>
  <si>
    <t>TOTAL EXPENSES</t>
  </si>
  <si>
    <t>SURPLUS/DEFICIT</t>
  </si>
  <si>
    <t>Preschool</t>
  </si>
  <si>
    <t>Fee Schedule</t>
  </si>
  <si>
    <t>Licenced Capacity</t>
  </si>
  <si>
    <t>Infant</t>
  </si>
  <si>
    <t>6-18 mos</t>
  </si>
  <si>
    <t>Toddler</t>
  </si>
  <si>
    <t>16 mos-2.5 yrs</t>
  </si>
  <si>
    <t>2.3-3.8 years</t>
  </si>
  <si>
    <t xml:space="preserve">B / A </t>
  </si>
  <si>
    <t>4 to 12 years</t>
  </si>
  <si>
    <t>Age</t>
  </si>
  <si>
    <t>Rate</t>
  </si>
  <si>
    <t>Days of Service</t>
  </si>
  <si>
    <t>Capacity @ 85%</t>
  </si>
  <si>
    <t>Income</t>
  </si>
  <si>
    <t>SA full day</t>
  </si>
  <si>
    <t>B/A</t>
  </si>
  <si>
    <t>Projected Operating Capacity</t>
  </si>
  <si>
    <t>Other Revenue</t>
  </si>
  <si>
    <t>Other</t>
  </si>
  <si>
    <t xml:space="preserve">Salaries </t>
  </si>
  <si>
    <t>10 vac + 5 sick + 3PE + 2 other = 20 days/position</t>
  </si>
  <si>
    <t>11.5 fte positions X 20 days X 7.5 hours =  1725 hours relief</t>
  </si>
  <si>
    <t>Position</t>
  </si>
  <si>
    <t>Hours/Yr</t>
  </si>
  <si>
    <t>Rate of pay</t>
  </si>
  <si>
    <t>Annual Income</t>
  </si>
  <si>
    <t>Supervisor</t>
  </si>
  <si>
    <t>Assistant S</t>
  </si>
  <si>
    <t>Inf ECE</t>
  </si>
  <si>
    <t>Inf Float</t>
  </si>
  <si>
    <t>Tod ECE</t>
  </si>
  <si>
    <t>Tod Float</t>
  </si>
  <si>
    <t>PS ECE</t>
  </si>
  <si>
    <t>PS Float</t>
  </si>
  <si>
    <t>SchoolAge</t>
  </si>
  <si>
    <t>Relief</t>
  </si>
  <si>
    <t>Total Salaries &amp; Benefits</t>
  </si>
  <si>
    <t>Business Expenses</t>
  </si>
  <si>
    <t>Program Expenses</t>
  </si>
  <si>
    <t>$4.50/child X 260 days</t>
  </si>
  <si>
    <t>$1800/room/year</t>
  </si>
  <si>
    <t xml:space="preserve">$300/month </t>
  </si>
  <si>
    <t>$1500/room/year</t>
  </si>
  <si>
    <t>$300/position</t>
  </si>
  <si>
    <t xml:space="preserve">$200/month </t>
  </si>
  <si>
    <t>Total Business/Program Expenses</t>
  </si>
  <si>
    <t>SAMPLE Child Care Centre Operating Budget</t>
  </si>
  <si>
    <t>Total Licensed Capacity</t>
  </si>
  <si>
    <t>(includes grants)</t>
  </si>
  <si>
    <t>(Benefits at 16%)</t>
  </si>
  <si>
    <t>Occupancy ($3500/month includes maintenance)</t>
  </si>
  <si>
    <t>(including subsidy)</t>
  </si>
  <si>
    <t>Total Revenue from Fees</t>
  </si>
  <si>
    <t>Budget</t>
  </si>
  <si>
    <t>Budget Template Instructions</t>
  </si>
  <si>
    <t>For Before and After School programs enter the number of billable days that before and after care is provided in the year.</t>
  </si>
  <si>
    <t>For full day School Age programs enter the number of billable days that full day school age care is provided in the year.</t>
  </si>
  <si>
    <t>Amount</t>
  </si>
  <si>
    <t>Enter the total number of hours worked per year for each position.</t>
  </si>
  <si>
    <t>For example a person working 5 days a week, paid at 7.5 hours a day, would work a total of 1950 hours per year.</t>
  </si>
  <si>
    <t>Since berevement is an unknown, predict by looking at actuals from the past 2-3 years.</t>
  </si>
  <si>
    <t>To calculate the total number of hours per year of relief time required, consider the number of paid days off eligible staff are entitled to.</t>
  </si>
  <si>
    <t>Consider the number of paid vacation days, sick days, professional education days, personal days or berevement days will need to be covered.</t>
  </si>
  <si>
    <t>If staff entitlement is calculated on a grid, consider using an average or consider projecting at the maximum number of days per person.</t>
  </si>
  <si>
    <t>Multiply the number of paid days off each staff is entitled to by the total number of eligible positions to project the number of relief hours required.</t>
  </si>
  <si>
    <t>For example:</t>
  </si>
  <si>
    <t>To calculate float time consider the number of hours coverage is required each day for staff breaks/lunches, beginning and end of day ratio and to provide planning time.</t>
  </si>
  <si>
    <t>Multiply the number of hours per day by the number of days per week by the number of weeks per year.</t>
  </si>
  <si>
    <t>Infant 3 hours/day x 5 days x 52 weeks = 780 hrs/yr</t>
  </si>
  <si>
    <t>Toddler 2 hours/day x 5 days x 52 weeks = 520 hrs/yr</t>
  </si>
  <si>
    <t>Preschool 2 hours/day x 5 days x 52 weeks = 520 hrs/yr</t>
  </si>
  <si>
    <t>Total Float hours = 1820</t>
  </si>
  <si>
    <t>Hours/Year</t>
  </si>
  <si>
    <t>Note: Calculating Relief Time</t>
  </si>
  <si>
    <t>Note: Calculating Float Time</t>
  </si>
  <si>
    <t>Enter the job titles of all staff on the centre payroll.  Include relief and float positions (see notes below).</t>
  </si>
  <si>
    <t>Enter the daily rate charged for each age group.</t>
  </si>
  <si>
    <t xml:space="preserve">Enter the amount of revenue that is anticipated for the budget year in each category.  Use the empty rows to add categories as needed.  </t>
  </si>
  <si>
    <t>The names of categories can be changed as needed.</t>
  </si>
  <si>
    <t>Enter the number of billable days fees are charged in the year for each age group.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</si>
  <si>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To calculate the number of billable days multiply the number of days a week by the number of weeks a year the program operates.</t>
    </r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</si>
  <si>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To calculate the number of hours worked per year; multiply the number of hours per day by the number of days per week by the number of weeks per year.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</si>
  <si>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If there is a difference between the market rate and the subsidy per diem then use the lower rate for this projection.</t>
    </r>
  </si>
  <si>
    <t>CPP- Canada Pension Plan</t>
  </si>
  <si>
    <t>EI- Employment Insurance</t>
  </si>
  <si>
    <t>EHT- Employer Health Tax</t>
  </si>
  <si>
    <t>Rate of Pay</t>
  </si>
  <si>
    <t>Enter the percentage rate that employee benefits are paid at. This only needs to be entered once, at the top of the column.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</si>
  <si>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Employee benefits would include Employer Mandatory Deductions and may include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4% Vacation benefits in lieu of paid vacation time.</t>
    </r>
  </si>
  <si>
    <t>Annual Income- Benefits</t>
  </si>
  <si>
    <t>Salaries</t>
  </si>
  <si>
    <t>Plus any Extended Health, Group Pension, or Group Insurance benefits.</t>
  </si>
  <si>
    <t>These would be fixed costs such as occupancy, utilities, insurance, accounting fees, legal fees etc…</t>
  </si>
  <si>
    <t>These would be variable costs and/or consumables such as food, cleaning supplies, equipment replacement, program supplies etc...</t>
  </si>
  <si>
    <t>Enter the amout of the expenditure for each category on the right.</t>
  </si>
  <si>
    <t>Enter the names of the categoies in the column on the left as appropriate.</t>
  </si>
  <si>
    <t xml:space="preserve">Other </t>
  </si>
  <si>
    <t xml:space="preserve">General Operating </t>
  </si>
  <si>
    <t>General Operating</t>
  </si>
  <si>
    <t>Employer Mandatory Deductions are typically remitted at a rate of 12% and include:</t>
  </si>
  <si>
    <t>Benefit Rate:</t>
  </si>
  <si>
    <t>Child Care Centre Operating Budget</t>
  </si>
  <si>
    <t>Name of Centre</t>
  </si>
  <si>
    <t>Proposed Operating Budget</t>
  </si>
  <si>
    <t>(no reduced ratios for infant age groups)</t>
  </si>
  <si>
    <t>(do not include system priority funding as operating revenue)</t>
  </si>
  <si>
    <t>Enter the total number of children in each age group the program is licensed for.  Operating capacity will be calculated at 85% enrollment.</t>
  </si>
  <si>
    <r>
      <t xml:space="preserve">This workbook was designed as a resource for Supervisors. It is used to track enrolment trends on a monthly basis for the year.  The tool is </t>
    </r>
    <r>
      <rPr>
        <b/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intended to replace your attendance records, but rather to support planning during periods of lower enrolment.</t>
    </r>
  </si>
  <si>
    <t>Enter a name and current operating capacity for each age group.</t>
  </si>
  <si>
    <t xml:space="preserve">You will see that the average number of children in attendance has been </t>
  </si>
  <si>
    <t>calculated for each time frame.</t>
  </si>
  <si>
    <t>If you have questions or require support, please contact your Professional</t>
  </si>
  <si>
    <t>Learning Consultant at ASCY.</t>
  </si>
  <si>
    <t xml:space="preserve">Enter the hourly rate of pay for each position. Note: Wage grants listed as revenue above must be included in the </t>
  </si>
  <si>
    <t>hourly rate of pay.</t>
  </si>
  <si>
    <t>Wage Enhancement Funding</t>
  </si>
  <si>
    <t xml:space="preserve">Guidelines for wage enhancement grants indicate that grant funds must be paid over and above minimum wage.  </t>
  </si>
  <si>
    <t>Locally, there is an aim for RECEs to be paid a living wage (found on the City of Hamilton website) as a base salary.</t>
  </si>
  <si>
    <t xml:space="preserve">This worksheet was designed as a support to Operators and Supervisors, to self-assess their sustainability and know when budget adjustments are called for. It is not a reporting document and does not replace any financial or reconciliation reports you complete.  Local guidelines for funding can be found at https://www.hamilton.ca/operating-business/child-care-operators </t>
  </si>
</sst>
</file>

<file path=xl/styles.xml><?xml version="1.0" encoding="utf-8"?>
<styleSheet xmlns="http://schemas.openxmlformats.org/spreadsheetml/2006/main">
  <numFmts count="6">
    <numFmt numFmtId="164" formatCode="&quot;$&quot;#,##0.00;\-&quot;$&quot;#,##0.00"/>
    <numFmt numFmtId="165" formatCode="_-* #,##0.00_-;\-* #,##0.00_-;_-* &quot;-&quot;??_-;_-@_-"/>
    <numFmt numFmtId="166" formatCode="[$-F400]h:mm:ss\ AM/PM"/>
    <numFmt numFmtId="167" formatCode="[$-409]h:mm:ss\ AM/PM;@"/>
    <numFmt numFmtId="168" formatCode="&quot;$&quot;#,##0.00"/>
    <numFmt numFmtId="169" formatCode="0.0%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8">
    <xf numFmtId="0" fontId="0" fillId="0" borderId="0" xfId="0"/>
    <xf numFmtId="166" fontId="0" fillId="0" borderId="0" xfId="0" applyNumberFormat="1"/>
    <xf numFmtId="0" fontId="0" fillId="0" borderId="0" xfId="0" applyAlignment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26" xfId="0" applyBorder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/>
    <xf numFmtId="10" fontId="0" fillId="0" borderId="0" xfId="0" applyNumberFormat="1"/>
    <xf numFmtId="0" fontId="0" fillId="0" borderId="0" xfId="0" applyAlignment="1"/>
    <xf numFmtId="1" fontId="0" fillId="0" borderId="5" xfId="0" applyNumberFormat="1" applyBorder="1" applyAlignment="1" applyProtection="1">
      <alignment horizontal="center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1" fontId="0" fillId="0" borderId="7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horizontal="center" vertical="center"/>
    </xf>
    <xf numFmtId="166" fontId="0" fillId="0" borderId="10" xfId="0" applyNumberForma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Font="1"/>
    <xf numFmtId="165" fontId="5" fillId="2" borderId="10" xfId="0" applyNumberFormat="1" applyFont="1" applyFill="1" applyBorder="1"/>
    <xf numFmtId="0" fontId="4" fillId="0" borderId="0" xfId="0" applyFont="1"/>
    <xf numFmtId="4" fontId="5" fillId="2" borderId="10" xfId="0" applyNumberFormat="1" applyFont="1" applyFill="1" applyBorder="1"/>
    <xf numFmtId="4" fontId="0" fillId="0" borderId="0" xfId="0" applyNumberFormat="1"/>
    <xf numFmtId="0" fontId="0" fillId="0" borderId="0" xfId="0" applyProtection="1">
      <protection locked="0"/>
    </xf>
    <xf numFmtId="165" fontId="2" fillId="2" borderId="10" xfId="2" applyFont="1" applyFill="1" applyBorder="1" applyProtection="1">
      <protection locked="0"/>
    </xf>
    <xf numFmtId="165" fontId="0" fillId="2" borderId="10" xfId="2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165" fontId="0" fillId="2" borderId="10" xfId="0" applyNumberFormat="1" applyFill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2" applyFont="1" applyAlignment="1">
      <alignment vertical="center"/>
    </xf>
    <xf numFmtId="0" fontId="0" fillId="0" borderId="0" xfId="0" applyFont="1" applyAlignment="1">
      <alignment vertical="center"/>
    </xf>
    <xf numFmtId="16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68" fontId="4" fillId="0" borderId="0" xfId="0" applyNumberFormat="1" applyFont="1" applyAlignment="1">
      <alignment vertical="center"/>
    </xf>
    <xf numFmtId="168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0" fillId="0" borderId="0" xfId="2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68" fontId="0" fillId="0" borderId="10" xfId="0" applyNumberFormat="1" applyFont="1" applyBorder="1" applyAlignment="1" applyProtection="1">
      <alignment horizontal="center" vertical="center"/>
    </xf>
    <xf numFmtId="168" fontId="0" fillId="0" borderId="10" xfId="0" applyNumberForma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4" fontId="0" fillId="0" borderId="10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Protection="1"/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168" fontId="0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64" fontId="0" fillId="0" borderId="10" xfId="2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21" xfId="0" applyFont="1" applyBorder="1" applyAlignment="1" applyProtection="1">
      <alignment vertical="center"/>
    </xf>
    <xf numFmtId="0" fontId="0" fillId="0" borderId="0" xfId="0" applyAlignment="1">
      <alignment horizontal="right" vertical="center"/>
    </xf>
    <xf numFmtId="16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0" fillId="0" borderId="36" xfId="1" applyNumberFormat="1" applyFont="1" applyBorder="1" applyAlignment="1">
      <alignment horizontal="center" vertical="center"/>
    </xf>
    <xf numFmtId="10" fontId="0" fillId="0" borderId="39" xfId="1" applyNumberFormat="1" applyFont="1" applyBorder="1" applyAlignment="1">
      <alignment horizontal="center" vertical="center"/>
    </xf>
    <xf numFmtId="10" fontId="0" fillId="0" borderId="24" xfId="1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2" fillId="0" borderId="40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0" fillId="0" borderId="0" xfId="0" applyFont="1" applyBorder="1" applyAlignment="1" applyProtection="1">
      <alignment vertical="center"/>
    </xf>
    <xf numFmtId="0" fontId="1" fillId="0" borderId="0" xfId="0" applyFont="1" applyFill="1"/>
    <xf numFmtId="0" fontId="10" fillId="0" borderId="0" xfId="0" applyFont="1" applyFill="1" applyProtection="1">
      <protection locked="0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E0E0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>
      <selection activeCell="B28" sqref="B28"/>
    </sheetView>
  </sheetViews>
  <sheetFormatPr defaultRowHeight="15"/>
  <cols>
    <col min="1" max="1" width="4.7109375" customWidth="1"/>
  </cols>
  <sheetData>
    <row r="2" spans="2:9">
      <c r="B2" s="58" t="s">
        <v>27</v>
      </c>
    </row>
    <row r="4" spans="2:9">
      <c r="B4" s="141" t="s">
        <v>34</v>
      </c>
      <c r="C4" s="141"/>
      <c r="D4" s="141"/>
      <c r="E4" s="141"/>
      <c r="F4" s="141"/>
      <c r="G4" s="141"/>
      <c r="H4" s="141"/>
      <c r="I4" s="141"/>
    </row>
    <row r="5" spans="2:9">
      <c r="B5" s="141"/>
      <c r="C5" s="141"/>
      <c r="D5" s="141"/>
      <c r="E5" s="141"/>
      <c r="F5" s="141"/>
      <c r="G5" s="141"/>
      <c r="H5" s="141"/>
      <c r="I5" s="141"/>
    </row>
    <row r="6" spans="2:9">
      <c r="B6" s="141"/>
      <c r="C6" s="141"/>
      <c r="D6" s="141"/>
      <c r="E6" s="141"/>
      <c r="F6" s="141"/>
      <c r="G6" s="141"/>
      <c r="H6" s="141"/>
      <c r="I6" s="141"/>
    </row>
    <row r="7" spans="2:9">
      <c r="B7" s="141"/>
      <c r="C7" s="141"/>
      <c r="D7" s="141"/>
      <c r="E7" s="141"/>
      <c r="F7" s="141"/>
      <c r="G7" s="141"/>
      <c r="H7" s="141"/>
      <c r="I7" s="141"/>
    </row>
    <row r="9" spans="2:9">
      <c r="B9" t="s">
        <v>31</v>
      </c>
    </row>
    <row r="11" spans="2:9">
      <c r="B11" s="60">
        <v>1</v>
      </c>
      <c r="C11" t="s">
        <v>35</v>
      </c>
    </row>
    <row r="12" spans="2:9">
      <c r="B12" s="60"/>
      <c r="C12" t="s">
        <v>52</v>
      </c>
    </row>
    <row r="13" spans="2:9">
      <c r="B13" s="60"/>
      <c r="C13" t="s">
        <v>51</v>
      </c>
    </row>
    <row r="14" spans="2:9">
      <c r="B14" s="60"/>
      <c r="C14" t="s">
        <v>36</v>
      </c>
    </row>
    <row r="15" spans="2:9">
      <c r="B15" s="60"/>
    </row>
    <row r="16" spans="2:9">
      <c r="B16" s="60">
        <v>2</v>
      </c>
      <c r="C16" t="s">
        <v>33</v>
      </c>
    </row>
    <row r="17" spans="2:7">
      <c r="B17" s="139"/>
    </row>
    <row r="18" spans="2:7">
      <c r="B18" s="139">
        <v>3</v>
      </c>
      <c r="C18" t="s">
        <v>188</v>
      </c>
    </row>
    <row r="19" spans="2:7">
      <c r="B19" s="60"/>
    </row>
    <row r="20" spans="2:7">
      <c r="B20" s="60">
        <v>4</v>
      </c>
      <c r="C20" t="s">
        <v>32</v>
      </c>
    </row>
    <row r="22" spans="2:7">
      <c r="B22" s="62">
        <v>5</v>
      </c>
      <c r="C22" t="s">
        <v>189</v>
      </c>
    </row>
    <row r="23" spans="2:7">
      <c r="C23" t="s">
        <v>190</v>
      </c>
    </row>
    <row r="25" spans="2:7">
      <c r="B25" s="58" t="s">
        <v>191</v>
      </c>
      <c r="C25" s="58"/>
      <c r="D25" s="58"/>
      <c r="E25" s="58"/>
      <c r="F25" s="58"/>
      <c r="G25" s="58"/>
    </row>
    <row r="26" spans="2:7">
      <c r="B26" s="58" t="s">
        <v>192</v>
      </c>
      <c r="C26" s="58"/>
      <c r="D26" s="58"/>
      <c r="E26" s="58"/>
      <c r="F26" s="58"/>
      <c r="G26" s="58"/>
    </row>
  </sheetData>
  <sheetProtection password="C3E5" sheet="1" objects="1" scenarios="1" selectLockedCells="1"/>
  <mergeCells count="1">
    <mergeCell ref="B4:I7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2"/>
  <sheetViews>
    <sheetView topLeftCell="A3" workbookViewId="0">
      <selection activeCell="A23" sqref="A23:F23"/>
    </sheetView>
  </sheetViews>
  <sheetFormatPr defaultRowHeight="15"/>
  <cols>
    <col min="1" max="1" width="4.140625" customWidth="1"/>
    <col min="2" max="2" width="27.28515625" customWidth="1"/>
    <col min="3" max="3" width="21.5703125" customWidth="1"/>
    <col min="4" max="4" width="18.28515625" customWidth="1"/>
    <col min="5" max="5" width="17.28515625" customWidth="1"/>
    <col min="6" max="6" width="17.140625" customWidth="1"/>
    <col min="7" max="7" width="14.42578125" customWidth="1"/>
    <col min="8" max="8" width="17.140625" customWidth="1"/>
  </cols>
  <sheetData>
    <row r="1" spans="2:8" ht="18.75">
      <c r="B1" s="83" t="s">
        <v>126</v>
      </c>
      <c r="C1" s="83"/>
      <c r="D1" s="83"/>
      <c r="E1" s="84"/>
      <c r="F1" s="84"/>
      <c r="G1" s="84"/>
      <c r="H1" s="85"/>
    </row>
    <row r="2" spans="2:8" ht="18.75">
      <c r="B2" s="83"/>
      <c r="C2" s="83"/>
      <c r="D2" s="83"/>
      <c r="E2" s="84"/>
      <c r="F2" s="84"/>
      <c r="G2" s="84"/>
      <c r="H2" s="85"/>
    </row>
    <row r="3" spans="2:8" ht="18.75">
      <c r="B3" s="83" t="s">
        <v>53</v>
      </c>
      <c r="C3" s="85"/>
      <c r="D3" s="85"/>
      <c r="E3" s="85"/>
      <c r="F3" s="85"/>
      <c r="G3" s="85"/>
    </row>
    <row r="4" spans="2:8" ht="18.75">
      <c r="B4" s="83"/>
      <c r="C4" s="85"/>
      <c r="D4" s="85"/>
      <c r="E4" s="85"/>
      <c r="F4" s="85"/>
      <c r="G4" s="85"/>
    </row>
    <row r="5" spans="2:8">
      <c r="B5" s="97" t="s">
        <v>80</v>
      </c>
      <c r="C5" s="97"/>
      <c r="D5" s="97" t="s">
        <v>81</v>
      </c>
      <c r="E5" s="97" t="s">
        <v>92</v>
      </c>
      <c r="F5" s="86"/>
      <c r="G5" s="86"/>
    </row>
    <row r="6" spans="2:8">
      <c r="B6" s="87"/>
      <c r="C6" s="87"/>
      <c r="D6" s="87"/>
      <c r="E6" s="90"/>
      <c r="F6" s="86"/>
      <c r="G6" s="86"/>
    </row>
    <row r="7" spans="2:8">
      <c r="B7" s="90" t="s">
        <v>82</v>
      </c>
      <c r="C7" s="90" t="s">
        <v>83</v>
      </c>
      <c r="D7" s="106">
        <v>10</v>
      </c>
      <c r="E7" s="92">
        <f>D7*0.85</f>
        <v>8.5</v>
      </c>
      <c r="F7" s="86"/>
      <c r="G7" s="86"/>
    </row>
    <row r="8" spans="2:8">
      <c r="B8" s="90" t="s">
        <v>84</v>
      </c>
      <c r="C8" s="90" t="s">
        <v>85</v>
      </c>
      <c r="D8" s="106">
        <v>15</v>
      </c>
      <c r="E8" s="92">
        <f>D8*0.85</f>
        <v>12.75</v>
      </c>
      <c r="F8" s="86"/>
      <c r="G8" s="86"/>
    </row>
    <row r="9" spans="2:8">
      <c r="B9" s="90" t="s">
        <v>79</v>
      </c>
      <c r="C9" s="90" t="s">
        <v>86</v>
      </c>
      <c r="D9" s="106">
        <v>24</v>
      </c>
      <c r="E9" s="92">
        <f>D9*0.85</f>
        <v>20.399999999999999</v>
      </c>
      <c r="F9" s="86"/>
      <c r="G9" s="86"/>
    </row>
    <row r="10" spans="2:8">
      <c r="B10" s="90" t="s">
        <v>87</v>
      </c>
      <c r="C10" s="91" t="s">
        <v>88</v>
      </c>
      <c r="D10" s="106">
        <v>30</v>
      </c>
      <c r="E10" s="92">
        <f>D10*0.85</f>
        <v>25.5</v>
      </c>
      <c r="F10" s="86"/>
      <c r="G10" s="86"/>
    </row>
    <row r="11" spans="2:8">
      <c r="C11" s="90" t="s">
        <v>127</v>
      </c>
      <c r="D11" s="92">
        <f>SUM(D7:D10)</f>
        <v>79</v>
      </c>
      <c r="E11" s="92"/>
      <c r="F11" s="86"/>
      <c r="G11" s="86"/>
    </row>
    <row r="12" spans="2:8">
      <c r="B12" s="90"/>
      <c r="C12" s="154" t="s">
        <v>96</v>
      </c>
      <c r="D12" s="154"/>
      <c r="E12" s="92">
        <f>SUM(E7:E11)</f>
        <v>67.150000000000006</v>
      </c>
      <c r="F12" s="86"/>
      <c r="G12" s="86"/>
      <c r="H12" s="92"/>
    </row>
    <row r="13" spans="2:8">
      <c r="B13" s="90"/>
      <c r="C13" s="65"/>
      <c r="D13" s="92"/>
      <c r="F13" s="86"/>
      <c r="G13" s="86"/>
      <c r="H13" s="92"/>
    </row>
    <row r="14" spans="2:8">
      <c r="B14" s="90"/>
      <c r="C14" s="65"/>
      <c r="D14" s="92"/>
      <c r="F14" s="86"/>
      <c r="G14" s="86"/>
      <c r="H14" s="92"/>
    </row>
    <row r="15" spans="2:8">
      <c r="B15" s="86"/>
      <c r="C15" s="86"/>
      <c r="D15" s="86"/>
      <c r="E15" s="86"/>
      <c r="F15" s="86"/>
      <c r="G15" s="86"/>
      <c r="H15" s="86"/>
    </row>
    <row r="16" spans="2:8">
      <c r="B16" s="97" t="s">
        <v>89</v>
      </c>
      <c r="C16" s="97" t="s">
        <v>90</v>
      </c>
      <c r="D16" s="97" t="s">
        <v>91</v>
      </c>
      <c r="F16" s="97" t="s">
        <v>93</v>
      </c>
      <c r="G16" s="90"/>
    </row>
    <row r="17" spans="2:8">
      <c r="B17" s="90"/>
      <c r="C17" s="90"/>
      <c r="D17" s="90"/>
      <c r="F17" s="90"/>
      <c r="G17" s="90"/>
    </row>
    <row r="18" spans="2:8">
      <c r="B18" s="90" t="s">
        <v>82</v>
      </c>
      <c r="C18" s="107">
        <v>58</v>
      </c>
      <c r="D18" s="106">
        <v>260</v>
      </c>
      <c r="F18" s="98">
        <f>C18*D18*E7</f>
        <v>128180</v>
      </c>
      <c r="G18" s="90"/>
    </row>
    <row r="19" spans="2:8">
      <c r="B19" s="90" t="s">
        <v>84</v>
      </c>
      <c r="C19" s="107">
        <v>49</v>
      </c>
      <c r="D19" s="106">
        <v>260</v>
      </c>
      <c r="F19" s="98">
        <f>C19*D19*E8</f>
        <v>162435</v>
      </c>
      <c r="G19" s="90"/>
    </row>
    <row r="20" spans="2:8">
      <c r="B20" s="90" t="s">
        <v>79</v>
      </c>
      <c r="C20" s="107">
        <v>37</v>
      </c>
      <c r="D20" s="106">
        <v>260</v>
      </c>
      <c r="F20" s="98">
        <f>C20*D20*E9</f>
        <v>196248</v>
      </c>
      <c r="G20" s="90"/>
    </row>
    <row r="21" spans="2:8">
      <c r="B21" s="90" t="s">
        <v>94</v>
      </c>
      <c r="C21" s="107">
        <v>37</v>
      </c>
      <c r="D21" s="106">
        <v>65</v>
      </c>
      <c r="F21" s="98">
        <f>C21*D21*E10</f>
        <v>61327.5</v>
      </c>
      <c r="G21" s="90"/>
    </row>
    <row r="22" spans="2:8">
      <c r="B22" s="90" t="s">
        <v>95</v>
      </c>
      <c r="C22" s="107">
        <v>25</v>
      </c>
      <c r="D22" s="106">
        <v>195</v>
      </c>
      <c r="F22" s="98">
        <f>C22*D22*E10</f>
        <v>124312.5</v>
      </c>
      <c r="G22" s="90"/>
    </row>
    <row r="23" spans="2:8">
      <c r="B23" s="90"/>
      <c r="C23" s="95"/>
      <c r="D23" s="96"/>
      <c r="F23" s="98"/>
      <c r="G23" s="90"/>
    </row>
    <row r="24" spans="2:8">
      <c r="F24" s="62"/>
      <c r="G24" s="90"/>
      <c r="H24" s="93"/>
    </row>
    <row r="25" spans="2:8">
      <c r="B25" s="86"/>
      <c r="C25" s="86"/>
      <c r="D25" s="86"/>
      <c r="E25" s="86"/>
      <c r="F25" s="82"/>
      <c r="G25" s="86"/>
      <c r="H25" s="94"/>
    </row>
    <row r="26" spans="2:8" ht="15" customHeight="1">
      <c r="D26" s="158" t="s">
        <v>132</v>
      </c>
      <c r="E26" s="159"/>
      <c r="F26" s="99">
        <f>SUM(F18:F22)</f>
        <v>672503</v>
      </c>
      <c r="G26" s="85"/>
    </row>
    <row r="27" spans="2:8">
      <c r="C27" s="59"/>
      <c r="D27" s="156" t="s">
        <v>131</v>
      </c>
      <c r="E27" s="156"/>
      <c r="F27" s="99"/>
      <c r="G27" s="85"/>
    </row>
    <row r="28" spans="2:8">
      <c r="B28" s="85"/>
      <c r="C28" s="85"/>
      <c r="D28" s="85"/>
      <c r="E28" s="85"/>
      <c r="F28" s="85"/>
      <c r="G28" s="85"/>
      <c r="H28" s="85"/>
    </row>
    <row r="29" spans="2:8">
      <c r="B29" s="87" t="s">
        <v>97</v>
      </c>
      <c r="C29" s="87"/>
      <c r="D29" s="85"/>
      <c r="E29" s="85"/>
      <c r="F29" s="117" t="s">
        <v>133</v>
      </c>
      <c r="G29" s="85"/>
      <c r="H29" s="85"/>
    </row>
    <row r="30" spans="2:8">
      <c r="B30" s="87"/>
      <c r="C30" s="87"/>
      <c r="D30" s="85"/>
      <c r="E30" s="85"/>
      <c r="F30" s="85"/>
      <c r="G30" s="85"/>
      <c r="H30" s="85"/>
    </row>
    <row r="31" spans="2:8">
      <c r="B31" s="114" t="s">
        <v>178</v>
      </c>
      <c r="C31" s="87"/>
      <c r="D31" s="85"/>
      <c r="E31" s="85"/>
      <c r="F31" s="108">
        <v>120000</v>
      </c>
      <c r="G31" s="85"/>
    </row>
    <row r="32" spans="2:8">
      <c r="B32" s="114" t="s">
        <v>195</v>
      </c>
      <c r="C32" s="85"/>
      <c r="D32" s="85"/>
      <c r="E32" s="85"/>
      <c r="F32" s="108">
        <v>70000</v>
      </c>
      <c r="G32" s="85"/>
    </row>
    <row r="33" spans="2:8">
      <c r="B33" s="114" t="s">
        <v>55</v>
      </c>
      <c r="C33" s="85"/>
      <c r="D33" s="85"/>
      <c r="E33" s="85"/>
      <c r="F33" s="108">
        <v>3000</v>
      </c>
      <c r="G33" s="85"/>
    </row>
    <row r="34" spans="2:8">
      <c r="B34" s="114" t="s">
        <v>56</v>
      </c>
      <c r="C34" s="85"/>
      <c r="D34" s="85"/>
      <c r="E34" s="85"/>
      <c r="F34" s="108">
        <v>500</v>
      </c>
      <c r="G34" s="85"/>
    </row>
    <row r="35" spans="2:8">
      <c r="B35" s="114" t="s">
        <v>57</v>
      </c>
      <c r="C35" s="85"/>
      <c r="D35" s="85"/>
      <c r="E35" s="85"/>
      <c r="F35" s="108">
        <v>360</v>
      </c>
      <c r="G35" s="85"/>
    </row>
    <row r="36" spans="2:8">
      <c r="B36" s="114" t="s">
        <v>98</v>
      </c>
      <c r="C36" s="85"/>
      <c r="D36" s="85"/>
      <c r="E36" s="85"/>
      <c r="F36" s="108">
        <v>6000</v>
      </c>
      <c r="G36" s="85"/>
    </row>
    <row r="37" spans="2:8">
      <c r="B37" s="85"/>
      <c r="C37" s="85"/>
      <c r="D37" s="85"/>
      <c r="E37" s="85"/>
      <c r="F37" s="85"/>
      <c r="G37" s="85"/>
      <c r="H37" s="88"/>
    </row>
    <row r="38" spans="2:8" ht="18.75">
      <c r="C38" s="83"/>
      <c r="D38" s="157" t="s">
        <v>58</v>
      </c>
      <c r="E38" s="157"/>
      <c r="F38" s="100">
        <f>SUM(F26:F37)</f>
        <v>872363</v>
      </c>
      <c r="G38" s="83"/>
    </row>
    <row r="39" spans="2:8">
      <c r="B39" s="85"/>
      <c r="C39" s="85"/>
      <c r="D39" s="85"/>
      <c r="E39" s="85"/>
      <c r="F39" s="85"/>
      <c r="G39" s="85"/>
      <c r="H39" s="85"/>
    </row>
    <row r="40" spans="2:8" ht="18.75">
      <c r="B40" s="83" t="s">
        <v>59</v>
      </c>
      <c r="C40" s="85"/>
      <c r="D40" s="85"/>
      <c r="E40" s="87"/>
      <c r="F40" s="85"/>
      <c r="G40" s="85"/>
      <c r="H40" s="85"/>
    </row>
    <row r="41" spans="2:8" ht="18.75">
      <c r="B41" s="83"/>
      <c r="C41" s="85"/>
      <c r="D41" s="85"/>
      <c r="E41" s="87"/>
      <c r="F41" s="85"/>
      <c r="G41" s="85"/>
      <c r="H41" s="85"/>
    </row>
    <row r="42" spans="2:8">
      <c r="B42" s="97" t="s">
        <v>102</v>
      </c>
      <c r="C42" s="97" t="s">
        <v>103</v>
      </c>
      <c r="D42" s="97" t="s">
        <v>104</v>
      </c>
      <c r="E42" s="97"/>
      <c r="F42" s="97" t="s">
        <v>105</v>
      </c>
      <c r="G42" s="65"/>
      <c r="H42" s="86"/>
    </row>
    <row r="43" spans="2:8">
      <c r="B43" s="92"/>
      <c r="C43" s="92"/>
      <c r="D43" s="92" t="s">
        <v>128</v>
      </c>
      <c r="E43" s="92"/>
      <c r="F43" s="92" t="s">
        <v>129</v>
      </c>
      <c r="G43" s="90"/>
      <c r="H43" s="86"/>
    </row>
    <row r="44" spans="2:8">
      <c r="B44" s="109" t="s">
        <v>106</v>
      </c>
      <c r="C44" s="106">
        <v>1950</v>
      </c>
      <c r="D44" s="107">
        <v>26.95</v>
      </c>
      <c r="E44" s="90"/>
      <c r="F44" s="101">
        <f t="shared" ref="F44:F60" si="0">C44*D44*1.16</f>
        <v>60960.899999999994</v>
      </c>
      <c r="H44" s="86"/>
    </row>
    <row r="45" spans="2:8">
      <c r="B45" s="109" t="s">
        <v>107</v>
      </c>
      <c r="C45" s="106">
        <v>1950</v>
      </c>
      <c r="D45" s="107">
        <v>23</v>
      </c>
      <c r="E45" s="90"/>
      <c r="F45" s="101">
        <f t="shared" si="0"/>
        <v>52026</v>
      </c>
      <c r="H45" s="86"/>
    </row>
    <row r="46" spans="2:8">
      <c r="B46" s="109" t="s">
        <v>108</v>
      </c>
      <c r="C46" s="106">
        <v>1950</v>
      </c>
      <c r="D46" s="107">
        <v>21.65</v>
      </c>
      <c r="E46" s="90"/>
      <c r="F46" s="101">
        <f t="shared" si="0"/>
        <v>48972.299999999996</v>
      </c>
      <c r="H46" s="86"/>
    </row>
    <row r="47" spans="2:8">
      <c r="B47" s="109" t="s">
        <v>108</v>
      </c>
      <c r="C47" s="106">
        <v>1950</v>
      </c>
      <c r="D47" s="107">
        <v>21.65</v>
      </c>
      <c r="E47" s="90"/>
      <c r="F47" s="101">
        <f t="shared" si="0"/>
        <v>48972.299999999996</v>
      </c>
      <c r="H47" s="86"/>
    </row>
    <row r="48" spans="2:8">
      <c r="B48" s="109" t="s">
        <v>108</v>
      </c>
      <c r="C48" s="106">
        <v>1950</v>
      </c>
      <c r="D48" s="107">
        <v>21.65</v>
      </c>
      <c r="E48" s="90"/>
      <c r="F48" s="101">
        <f t="shared" si="0"/>
        <v>48972.299999999996</v>
      </c>
      <c r="H48" s="86"/>
    </row>
    <row r="49" spans="2:8">
      <c r="B49" s="109" t="s">
        <v>109</v>
      </c>
      <c r="C49" s="106">
        <v>780</v>
      </c>
      <c r="D49" s="107">
        <v>18.25</v>
      </c>
      <c r="E49" s="90"/>
      <c r="F49" s="101">
        <f t="shared" si="0"/>
        <v>16512.599999999999</v>
      </c>
      <c r="H49" s="86"/>
    </row>
    <row r="50" spans="2:8">
      <c r="B50" s="109" t="s">
        <v>110</v>
      </c>
      <c r="C50" s="106">
        <v>1950</v>
      </c>
      <c r="D50" s="107">
        <v>21.65</v>
      </c>
      <c r="E50" s="90"/>
      <c r="F50" s="101">
        <f t="shared" si="0"/>
        <v>48972.299999999996</v>
      </c>
      <c r="H50" s="86"/>
    </row>
    <row r="51" spans="2:8">
      <c r="B51" s="109" t="s">
        <v>110</v>
      </c>
      <c r="C51" s="106">
        <v>1950</v>
      </c>
      <c r="D51" s="107">
        <v>21.65</v>
      </c>
      <c r="E51" s="90"/>
      <c r="F51" s="101">
        <f t="shared" si="0"/>
        <v>48972.299999999996</v>
      </c>
      <c r="H51" s="86"/>
    </row>
    <row r="52" spans="2:8">
      <c r="B52" s="109" t="s">
        <v>110</v>
      </c>
      <c r="C52" s="106">
        <v>1950</v>
      </c>
      <c r="D52" s="107">
        <v>21.65</v>
      </c>
      <c r="E52" s="90"/>
      <c r="F52" s="101">
        <f t="shared" si="0"/>
        <v>48972.299999999996</v>
      </c>
      <c r="H52" s="86"/>
    </row>
    <row r="53" spans="2:8">
      <c r="B53" s="109" t="s">
        <v>111</v>
      </c>
      <c r="C53" s="106">
        <v>520</v>
      </c>
      <c r="D53" s="107">
        <v>18.25</v>
      </c>
      <c r="E53" s="90"/>
      <c r="F53" s="101">
        <f t="shared" si="0"/>
        <v>11008.4</v>
      </c>
      <c r="H53" s="86"/>
    </row>
    <row r="54" spans="2:8">
      <c r="B54" s="109" t="s">
        <v>112</v>
      </c>
      <c r="C54" s="106">
        <v>1950</v>
      </c>
      <c r="D54" s="107">
        <v>21.65</v>
      </c>
      <c r="E54" s="90"/>
      <c r="F54" s="101">
        <f t="shared" si="0"/>
        <v>48972.299999999996</v>
      </c>
      <c r="H54" s="86"/>
    </row>
    <row r="55" spans="2:8">
      <c r="B55" s="109" t="s">
        <v>112</v>
      </c>
      <c r="C55" s="106">
        <v>1950</v>
      </c>
      <c r="D55" s="107">
        <v>21.65</v>
      </c>
      <c r="E55" s="90"/>
      <c r="F55" s="101">
        <f t="shared" si="0"/>
        <v>48972.299999999996</v>
      </c>
      <c r="H55" s="86"/>
    </row>
    <row r="56" spans="2:8">
      <c r="B56" s="109" t="s">
        <v>112</v>
      </c>
      <c r="C56" s="106">
        <v>1950</v>
      </c>
      <c r="D56" s="107">
        <v>21.65</v>
      </c>
      <c r="E56" s="90"/>
      <c r="F56" s="101">
        <f t="shared" si="0"/>
        <v>48972.299999999996</v>
      </c>
      <c r="H56" s="86"/>
    </row>
    <row r="57" spans="2:8">
      <c r="B57" s="109" t="s">
        <v>113</v>
      </c>
      <c r="C57" s="106">
        <v>520</v>
      </c>
      <c r="D57" s="107">
        <v>18.25</v>
      </c>
      <c r="E57" s="90"/>
      <c r="F57" s="101">
        <f t="shared" si="0"/>
        <v>11008.4</v>
      </c>
      <c r="H57" s="86"/>
    </row>
    <row r="58" spans="2:8">
      <c r="B58" s="109" t="s">
        <v>114</v>
      </c>
      <c r="C58" s="106">
        <v>1655</v>
      </c>
      <c r="D58" s="107">
        <v>18.25</v>
      </c>
      <c r="E58" s="90"/>
      <c r="F58" s="101">
        <f t="shared" si="0"/>
        <v>35036.35</v>
      </c>
      <c r="H58" s="86"/>
    </row>
    <row r="59" spans="2:8">
      <c r="B59" s="109" t="s">
        <v>114</v>
      </c>
      <c r="C59" s="106">
        <v>1655</v>
      </c>
      <c r="D59" s="107">
        <v>18.25</v>
      </c>
      <c r="E59" s="90"/>
      <c r="F59" s="101">
        <f t="shared" si="0"/>
        <v>35036.35</v>
      </c>
      <c r="H59" s="86"/>
    </row>
    <row r="60" spans="2:8">
      <c r="B60" s="109" t="s">
        <v>115</v>
      </c>
      <c r="C60" s="106">
        <v>1725</v>
      </c>
      <c r="D60" s="107">
        <v>16.25</v>
      </c>
      <c r="E60" s="90"/>
      <c r="F60" s="101">
        <f t="shared" si="0"/>
        <v>32516.249999999996</v>
      </c>
      <c r="H60" s="86"/>
    </row>
    <row r="61" spans="2:8">
      <c r="B61" s="85"/>
      <c r="C61" s="85"/>
      <c r="D61" s="85"/>
      <c r="E61" s="85"/>
      <c r="F61" s="89"/>
      <c r="H61" s="85"/>
    </row>
    <row r="62" spans="2:8">
      <c r="C62" s="87"/>
      <c r="D62" s="155" t="s">
        <v>116</v>
      </c>
      <c r="E62" s="156"/>
      <c r="F62" s="102">
        <f>SUM(F44:F60)</f>
        <v>694855.95</v>
      </c>
      <c r="H62" s="85"/>
    </row>
    <row r="63" spans="2:8">
      <c r="B63" s="85"/>
      <c r="C63" s="85"/>
      <c r="D63" s="85"/>
      <c r="E63" s="85"/>
      <c r="F63" s="85"/>
      <c r="G63" s="85"/>
      <c r="H63" s="85"/>
    </row>
    <row r="64" spans="2:8">
      <c r="B64" s="87" t="s">
        <v>117</v>
      </c>
      <c r="C64" s="87"/>
      <c r="D64" s="85"/>
      <c r="E64" s="85"/>
      <c r="F64" s="105" t="s">
        <v>133</v>
      </c>
      <c r="G64" s="85"/>
      <c r="H64" s="85"/>
    </row>
    <row r="65" spans="2:8">
      <c r="B65" s="87"/>
      <c r="C65" s="87"/>
      <c r="D65" s="85"/>
      <c r="E65" s="85"/>
      <c r="F65" s="85"/>
      <c r="G65" s="85"/>
      <c r="H65" s="85"/>
    </row>
    <row r="66" spans="2:8">
      <c r="B66" s="110" t="s">
        <v>130</v>
      </c>
      <c r="C66" s="111"/>
      <c r="D66" s="112"/>
      <c r="E66" s="112"/>
      <c r="F66" s="113">
        <v>42000</v>
      </c>
      <c r="H66" s="85"/>
    </row>
    <row r="67" spans="2:8">
      <c r="B67" s="110" t="s">
        <v>62</v>
      </c>
      <c r="C67" s="111"/>
      <c r="D67" s="114"/>
      <c r="E67" s="114"/>
      <c r="F67" s="113">
        <v>7200</v>
      </c>
      <c r="H67" s="85"/>
    </row>
    <row r="68" spans="2:8">
      <c r="B68" s="110" t="s">
        <v>63</v>
      </c>
      <c r="C68" s="111"/>
      <c r="D68" s="114"/>
      <c r="E68" s="114"/>
      <c r="F68" s="113">
        <v>3600</v>
      </c>
      <c r="H68" s="85"/>
    </row>
    <row r="69" spans="2:8">
      <c r="B69" s="110" t="s">
        <v>64</v>
      </c>
      <c r="C69" s="111"/>
      <c r="D69" s="114"/>
      <c r="E69" s="114"/>
      <c r="F69" s="113">
        <v>5000</v>
      </c>
      <c r="H69" s="85"/>
    </row>
    <row r="70" spans="2:8">
      <c r="B70" s="110" t="s">
        <v>65</v>
      </c>
      <c r="C70" s="111"/>
      <c r="D70" s="114"/>
      <c r="E70" s="114"/>
      <c r="F70" s="113">
        <v>8500</v>
      </c>
      <c r="H70" s="85"/>
    </row>
    <row r="71" spans="2:8">
      <c r="B71" s="110" t="s">
        <v>66</v>
      </c>
      <c r="C71" s="111"/>
      <c r="D71" s="114"/>
      <c r="E71" s="114"/>
      <c r="F71" s="113">
        <v>4500</v>
      </c>
      <c r="H71" s="85"/>
    </row>
    <row r="72" spans="2:8">
      <c r="B72" s="110" t="s">
        <v>67</v>
      </c>
      <c r="C72" s="111"/>
      <c r="D72" s="114"/>
      <c r="E72" s="114"/>
      <c r="F72" s="113">
        <v>3500</v>
      </c>
      <c r="H72" s="85"/>
    </row>
    <row r="73" spans="2:8">
      <c r="B73" s="110" t="s">
        <v>68</v>
      </c>
      <c r="C73" s="111"/>
      <c r="D73" s="114"/>
      <c r="E73" s="114"/>
      <c r="F73" s="113">
        <v>4000</v>
      </c>
      <c r="H73" s="85"/>
    </row>
    <row r="74" spans="2:8">
      <c r="B74" s="110" t="s">
        <v>69</v>
      </c>
      <c r="C74" s="111"/>
      <c r="D74" s="114"/>
      <c r="E74" s="114"/>
      <c r="F74" s="113">
        <v>2000</v>
      </c>
      <c r="H74" s="85"/>
    </row>
    <row r="75" spans="2:8">
      <c r="B75" s="85"/>
      <c r="C75" s="85"/>
      <c r="D75" s="85"/>
      <c r="E75" s="85"/>
      <c r="F75" s="85"/>
      <c r="G75" s="89"/>
      <c r="H75" s="85"/>
    </row>
    <row r="76" spans="2:8">
      <c r="B76" s="87"/>
      <c r="C76" s="85"/>
      <c r="D76" s="85"/>
      <c r="E76" s="85"/>
      <c r="F76" s="85"/>
      <c r="G76" s="89"/>
      <c r="H76" s="85"/>
    </row>
    <row r="77" spans="2:8">
      <c r="B77" s="87" t="s">
        <v>118</v>
      </c>
      <c r="C77" s="87"/>
      <c r="D77" s="85"/>
      <c r="E77" s="85"/>
      <c r="F77" s="105" t="s">
        <v>133</v>
      </c>
      <c r="G77" s="89"/>
      <c r="H77" s="85"/>
    </row>
    <row r="78" spans="2:8">
      <c r="B78" s="85"/>
      <c r="C78" s="85"/>
      <c r="D78" s="85"/>
      <c r="E78" s="85"/>
      <c r="F78" s="85"/>
      <c r="G78" s="89"/>
      <c r="H78" s="85"/>
    </row>
    <row r="79" spans="2:8">
      <c r="B79" s="115" t="s">
        <v>70</v>
      </c>
      <c r="C79" s="109" t="s">
        <v>119</v>
      </c>
      <c r="D79" s="116"/>
      <c r="E79" s="112"/>
      <c r="F79" s="113">
        <v>59000</v>
      </c>
      <c r="H79" s="85"/>
    </row>
    <row r="80" spans="2:8">
      <c r="B80" s="115" t="s">
        <v>71</v>
      </c>
      <c r="C80" s="109" t="s">
        <v>120</v>
      </c>
      <c r="D80" s="116"/>
      <c r="E80" s="112"/>
      <c r="F80" s="113">
        <v>9000</v>
      </c>
      <c r="H80" s="85"/>
    </row>
    <row r="81" spans="2:8">
      <c r="B81" s="115" t="s">
        <v>72</v>
      </c>
      <c r="C81" s="109" t="s">
        <v>121</v>
      </c>
      <c r="D81" s="116"/>
      <c r="E81" s="112"/>
      <c r="F81" s="113">
        <v>3600</v>
      </c>
      <c r="H81" s="85"/>
    </row>
    <row r="82" spans="2:8">
      <c r="B82" s="115" t="s">
        <v>73</v>
      </c>
      <c r="C82" s="109" t="s">
        <v>122</v>
      </c>
      <c r="D82" s="116"/>
      <c r="E82" s="112"/>
      <c r="F82" s="113">
        <v>6000</v>
      </c>
      <c r="H82" s="85"/>
    </row>
    <row r="83" spans="2:8">
      <c r="B83" s="115" t="s">
        <v>74</v>
      </c>
      <c r="C83" s="109" t="s">
        <v>123</v>
      </c>
      <c r="D83" s="116"/>
      <c r="E83" s="112"/>
      <c r="F83" s="113">
        <v>6700</v>
      </c>
      <c r="H83" s="85"/>
    </row>
    <row r="84" spans="2:8">
      <c r="B84" s="115" t="s">
        <v>75</v>
      </c>
      <c r="C84" s="109" t="s">
        <v>124</v>
      </c>
      <c r="D84" s="116"/>
      <c r="E84" s="112"/>
      <c r="F84" s="113">
        <v>3000</v>
      </c>
      <c r="H84" s="85"/>
    </row>
    <row r="85" spans="2:8">
      <c r="B85" s="115" t="s">
        <v>76</v>
      </c>
      <c r="C85" s="115"/>
      <c r="D85" s="114"/>
      <c r="E85" s="114"/>
      <c r="F85" s="113">
        <v>5500</v>
      </c>
      <c r="H85" s="85"/>
    </row>
    <row r="86" spans="2:8">
      <c r="B86" s="85"/>
      <c r="C86" s="85"/>
      <c r="D86" s="85"/>
      <c r="E86" s="85"/>
      <c r="F86" s="85"/>
      <c r="G86" s="85"/>
      <c r="H86" s="85"/>
    </row>
    <row r="87" spans="2:8">
      <c r="C87" s="85"/>
      <c r="D87" s="155" t="s">
        <v>125</v>
      </c>
      <c r="E87" s="156"/>
      <c r="F87" s="99">
        <f>SUM(F66:F86)</f>
        <v>173100</v>
      </c>
      <c r="H87" s="85"/>
    </row>
    <row r="88" spans="2:8">
      <c r="B88" s="87"/>
      <c r="C88" s="85"/>
      <c r="D88" s="60"/>
      <c r="E88" s="60"/>
      <c r="F88" s="85"/>
      <c r="G88" s="88"/>
      <c r="H88" s="85"/>
    </row>
    <row r="89" spans="2:8" ht="18.75">
      <c r="C89" s="83"/>
      <c r="D89" s="157" t="s">
        <v>77</v>
      </c>
      <c r="E89" s="157"/>
      <c r="F89" s="100">
        <f>SUM(F62+F87)</f>
        <v>867955.95</v>
      </c>
      <c r="H89" s="85"/>
    </row>
    <row r="90" spans="2:8">
      <c r="B90" s="87"/>
      <c r="C90" s="85"/>
      <c r="D90" s="60"/>
      <c r="E90" s="60"/>
      <c r="F90" s="85"/>
      <c r="G90" s="88"/>
      <c r="H90" s="85"/>
    </row>
    <row r="91" spans="2:8">
      <c r="B91" s="85"/>
      <c r="C91" s="85"/>
      <c r="D91" s="60"/>
      <c r="E91" s="60"/>
      <c r="F91" s="85"/>
      <c r="G91" s="85"/>
      <c r="H91" s="85"/>
    </row>
    <row r="92" spans="2:8" ht="18.75">
      <c r="C92" s="83"/>
      <c r="D92" s="157" t="s">
        <v>78</v>
      </c>
      <c r="E92" s="156"/>
      <c r="F92" s="104">
        <f>F38-F89</f>
        <v>4407.0500000000466</v>
      </c>
      <c r="G92" s="85"/>
    </row>
  </sheetData>
  <sheetProtection password="C3E5" sheet="1" objects="1" scenarios="1" selectLockedCells="1"/>
  <mergeCells count="8">
    <mergeCell ref="C12:D12"/>
    <mergeCell ref="D62:E62"/>
    <mergeCell ref="D87:E87"/>
    <mergeCell ref="D89:E89"/>
    <mergeCell ref="D92:E92"/>
    <mergeCell ref="D38:E38"/>
    <mergeCell ref="D26:E26"/>
    <mergeCell ref="D27:E27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6"/>
  <sheetViews>
    <sheetView topLeftCell="A30" workbookViewId="0">
      <selection activeCell="F30" sqref="F30"/>
    </sheetView>
  </sheetViews>
  <sheetFormatPr defaultRowHeight="15"/>
  <cols>
    <col min="1" max="1" width="6.42578125" customWidth="1"/>
    <col min="2" max="2" width="19.5703125" customWidth="1"/>
    <col min="3" max="3" width="21.28515625" customWidth="1"/>
    <col min="4" max="4" width="21.42578125" customWidth="1"/>
    <col min="5" max="5" width="20.5703125" customWidth="1"/>
    <col min="6" max="6" width="22.5703125" customWidth="1"/>
  </cols>
  <sheetData>
    <row r="1" spans="2:6" ht="18.75">
      <c r="B1" s="140" t="s">
        <v>182</v>
      </c>
      <c r="C1" s="83" t="s">
        <v>181</v>
      </c>
      <c r="D1" s="83"/>
      <c r="E1" s="84"/>
      <c r="F1" s="84"/>
    </row>
    <row r="2" spans="2:6" ht="18.75">
      <c r="B2" s="83"/>
      <c r="C2" s="83"/>
      <c r="D2" s="83"/>
      <c r="E2" s="84"/>
      <c r="F2" s="84"/>
    </row>
    <row r="3" spans="2:6" ht="18.75">
      <c r="B3" s="83" t="s">
        <v>53</v>
      </c>
      <c r="C3" s="85"/>
      <c r="D3" s="85"/>
      <c r="E3" s="85"/>
      <c r="F3" s="85"/>
    </row>
    <row r="4" spans="2:6" ht="18.75">
      <c r="B4" s="83"/>
      <c r="C4" s="85"/>
      <c r="D4" s="85"/>
      <c r="E4" s="85"/>
      <c r="F4" s="85"/>
    </row>
    <row r="5" spans="2:6">
      <c r="B5" s="97" t="s">
        <v>80</v>
      </c>
      <c r="C5" s="97"/>
      <c r="D5" s="97" t="s">
        <v>81</v>
      </c>
      <c r="E5" s="97" t="s">
        <v>92</v>
      </c>
      <c r="F5" s="86"/>
    </row>
    <row r="6" spans="2:6">
      <c r="B6" s="87"/>
      <c r="C6" s="87"/>
      <c r="D6" s="87"/>
      <c r="E6" s="90"/>
      <c r="F6" s="86"/>
    </row>
    <row r="7" spans="2:6">
      <c r="B7" s="90" t="s">
        <v>82</v>
      </c>
      <c r="C7" s="90" t="s">
        <v>83</v>
      </c>
      <c r="D7" s="118"/>
      <c r="E7" s="92">
        <f>D7*0.85</f>
        <v>0</v>
      </c>
      <c r="F7" s="86"/>
    </row>
    <row r="8" spans="2:6">
      <c r="B8" s="90" t="s">
        <v>84</v>
      </c>
      <c r="C8" s="90" t="s">
        <v>85</v>
      </c>
      <c r="D8" s="118"/>
      <c r="E8" s="92">
        <f>D8*0.85</f>
        <v>0</v>
      </c>
      <c r="F8" s="86"/>
    </row>
    <row r="9" spans="2:6">
      <c r="B9" s="90" t="s">
        <v>79</v>
      </c>
      <c r="C9" s="90" t="s">
        <v>86</v>
      </c>
      <c r="D9" s="118"/>
      <c r="E9" s="92">
        <f>D9*0.85</f>
        <v>0</v>
      </c>
      <c r="F9" s="86"/>
    </row>
    <row r="10" spans="2:6">
      <c r="B10" s="90" t="s">
        <v>87</v>
      </c>
      <c r="C10" s="91" t="s">
        <v>88</v>
      </c>
      <c r="D10" s="118"/>
      <c r="E10" s="92">
        <f>D10*0.85</f>
        <v>0</v>
      </c>
      <c r="F10" s="86"/>
    </row>
    <row r="11" spans="2:6">
      <c r="C11" s="90" t="s">
        <v>127</v>
      </c>
      <c r="D11" s="92">
        <f>SUM(D7:D10)</f>
        <v>0</v>
      </c>
      <c r="E11" s="92"/>
      <c r="F11" s="86"/>
    </row>
    <row r="12" spans="2:6">
      <c r="B12" s="90"/>
      <c r="C12" s="154" t="s">
        <v>96</v>
      </c>
      <c r="D12" s="154"/>
      <c r="E12" s="92">
        <f>SUM(E7:E11)</f>
        <v>0</v>
      </c>
      <c r="F12" s="86"/>
    </row>
    <row r="13" spans="2:6">
      <c r="B13" s="90"/>
      <c r="C13" s="65"/>
      <c r="D13" s="92"/>
      <c r="F13" s="86"/>
    </row>
    <row r="14" spans="2:6">
      <c r="B14" s="90"/>
      <c r="C14" s="65"/>
      <c r="D14" s="92"/>
      <c r="F14" s="86"/>
    </row>
    <row r="15" spans="2:6">
      <c r="B15" s="86"/>
      <c r="C15" s="86"/>
      <c r="D15" s="86"/>
      <c r="E15" s="86"/>
      <c r="F15" s="86"/>
    </row>
    <row r="16" spans="2:6">
      <c r="B16" s="97" t="s">
        <v>89</v>
      </c>
      <c r="C16" s="97" t="s">
        <v>90</v>
      </c>
      <c r="D16" s="97" t="s">
        <v>91</v>
      </c>
      <c r="F16" s="97" t="s">
        <v>93</v>
      </c>
    </row>
    <row r="17" spans="2:6">
      <c r="B17" s="90"/>
      <c r="C17" s="90"/>
      <c r="D17" s="90"/>
      <c r="F17" s="90"/>
    </row>
    <row r="18" spans="2:6">
      <c r="B18" s="90" t="s">
        <v>82</v>
      </c>
      <c r="C18" s="119"/>
      <c r="D18" s="118"/>
      <c r="F18" s="98">
        <f>C18*D18*E7</f>
        <v>0</v>
      </c>
    </row>
    <row r="19" spans="2:6">
      <c r="B19" s="90" t="s">
        <v>84</v>
      </c>
      <c r="C19" s="119"/>
      <c r="D19" s="118"/>
      <c r="F19" s="98">
        <f>C19*D19*E8</f>
        <v>0</v>
      </c>
    </row>
    <row r="20" spans="2:6">
      <c r="B20" s="90" t="s">
        <v>79</v>
      </c>
      <c r="C20" s="119"/>
      <c r="D20" s="118"/>
      <c r="F20" s="98">
        <f>C20*D20*E9</f>
        <v>0</v>
      </c>
    </row>
    <row r="21" spans="2:6">
      <c r="B21" s="90" t="s">
        <v>94</v>
      </c>
      <c r="C21" s="119"/>
      <c r="D21" s="118"/>
      <c r="F21" s="98">
        <f>C21*D21*E10</f>
        <v>0</v>
      </c>
    </row>
    <row r="22" spans="2:6">
      <c r="B22" s="90" t="s">
        <v>95</v>
      </c>
      <c r="C22" s="119"/>
      <c r="D22" s="118"/>
      <c r="F22" s="98">
        <f>C22*D22*E10</f>
        <v>0</v>
      </c>
    </row>
    <row r="23" spans="2:6">
      <c r="B23" s="90"/>
      <c r="C23" s="95"/>
      <c r="D23" s="96"/>
      <c r="F23" s="98"/>
    </row>
    <row r="24" spans="2:6">
      <c r="B24" s="86"/>
      <c r="C24" s="86"/>
      <c r="D24" s="86"/>
      <c r="E24" s="86"/>
      <c r="F24" s="82"/>
    </row>
    <row r="25" spans="2:6">
      <c r="D25" s="158" t="s">
        <v>132</v>
      </c>
      <c r="E25" s="159"/>
      <c r="F25" s="99">
        <f>SUM(F18:F22)</f>
        <v>0</v>
      </c>
    </row>
    <row r="26" spans="2:6">
      <c r="C26" s="61"/>
      <c r="D26" s="156" t="s">
        <v>131</v>
      </c>
      <c r="E26" s="156"/>
      <c r="F26" s="99"/>
    </row>
    <row r="27" spans="2:6">
      <c r="B27" s="85"/>
      <c r="C27" s="85"/>
      <c r="D27" s="85"/>
      <c r="E27" s="85"/>
      <c r="F27" s="85"/>
    </row>
    <row r="28" spans="2:6">
      <c r="B28" s="87" t="s">
        <v>97</v>
      </c>
      <c r="C28" s="87" t="s">
        <v>185</v>
      </c>
      <c r="D28" s="85"/>
      <c r="E28" s="85"/>
      <c r="F28" s="126" t="s">
        <v>137</v>
      </c>
    </row>
    <row r="29" spans="2:6">
      <c r="B29" s="87"/>
      <c r="C29" s="87"/>
      <c r="D29" s="85"/>
      <c r="E29" s="85"/>
      <c r="F29" s="85"/>
    </row>
    <row r="30" spans="2:6">
      <c r="B30" s="110" t="s">
        <v>178</v>
      </c>
      <c r="C30" s="134"/>
      <c r="D30" s="85"/>
      <c r="E30" s="85"/>
      <c r="F30" s="120"/>
    </row>
    <row r="31" spans="2:6">
      <c r="B31" s="110" t="s">
        <v>195</v>
      </c>
      <c r="C31" s="134"/>
      <c r="D31" s="85"/>
      <c r="E31" s="85"/>
      <c r="F31" s="120"/>
    </row>
    <row r="32" spans="2:6">
      <c r="B32" s="110" t="s">
        <v>55</v>
      </c>
      <c r="C32" s="134"/>
      <c r="D32" s="85"/>
      <c r="E32" s="85"/>
      <c r="F32" s="120"/>
    </row>
    <row r="33" spans="2:6">
      <c r="B33" s="110" t="s">
        <v>56</v>
      </c>
      <c r="C33" s="134"/>
      <c r="D33" s="85"/>
      <c r="E33" s="85"/>
      <c r="F33" s="120"/>
    </row>
    <row r="34" spans="2:6">
      <c r="B34" s="110" t="s">
        <v>57</v>
      </c>
      <c r="C34" s="134"/>
      <c r="D34" s="85"/>
      <c r="E34" s="85"/>
      <c r="F34" s="120"/>
    </row>
    <row r="35" spans="2:6">
      <c r="B35" s="110" t="s">
        <v>176</v>
      </c>
      <c r="C35" s="122"/>
      <c r="D35" s="85"/>
      <c r="E35" s="85"/>
      <c r="F35" s="120"/>
    </row>
    <row r="36" spans="2:6">
      <c r="B36" s="121"/>
      <c r="C36" s="122"/>
      <c r="D36" s="85"/>
      <c r="E36" s="85"/>
      <c r="F36" s="120"/>
    </row>
    <row r="37" spans="2:6">
      <c r="B37" s="121"/>
      <c r="C37" s="122"/>
      <c r="D37" s="85"/>
      <c r="E37" s="85"/>
      <c r="F37" s="120"/>
    </row>
    <row r="38" spans="2:6">
      <c r="B38" s="121"/>
      <c r="C38" s="122"/>
      <c r="D38" s="85"/>
      <c r="E38" s="85"/>
      <c r="F38" s="120"/>
    </row>
    <row r="39" spans="2:6">
      <c r="B39" s="121"/>
      <c r="C39" s="122"/>
      <c r="D39" s="85"/>
      <c r="E39" s="85"/>
      <c r="F39" s="120"/>
    </row>
    <row r="40" spans="2:6">
      <c r="B40" s="85"/>
      <c r="C40" s="85"/>
      <c r="D40" s="85"/>
      <c r="E40" s="85"/>
      <c r="F40" s="85"/>
    </row>
    <row r="41" spans="2:6" ht="18.75">
      <c r="C41" s="83"/>
      <c r="D41" s="157" t="s">
        <v>58</v>
      </c>
      <c r="E41" s="157"/>
      <c r="F41" s="100">
        <f>SUM(F25:F40)</f>
        <v>0</v>
      </c>
    </row>
    <row r="42" spans="2:6">
      <c r="B42" s="85"/>
      <c r="C42" s="85"/>
      <c r="D42" s="85"/>
      <c r="E42" s="85"/>
      <c r="F42" s="85"/>
    </row>
    <row r="43" spans="2:6" ht="18.75">
      <c r="B43" s="83" t="s">
        <v>59</v>
      </c>
      <c r="C43" s="85"/>
      <c r="D43" s="85"/>
      <c r="E43" s="87"/>
      <c r="F43" s="85"/>
    </row>
    <row r="44" spans="2:6" ht="18.75">
      <c r="B44" s="83"/>
      <c r="C44" s="85"/>
      <c r="D44" s="85"/>
      <c r="E44" s="87"/>
      <c r="F44" s="85"/>
    </row>
    <row r="45" spans="2:6">
      <c r="B45" s="87" t="s">
        <v>99</v>
      </c>
      <c r="C45" s="85"/>
      <c r="D45" s="85"/>
      <c r="E45" s="87"/>
      <c r="F45" s="85"/>
    </row>
    <row r="46" spans="2:6">
      <c r="B46" s="97" t="s">
        <v>102</v>
      </c>
      <c r="C46" s="97" t="s">
        <v>103</v>
      </c>
      <c r="D46" s="97" t="s">
        <v>104</v>
      </c>
      <c r="E46" s="97"/>
      <c r="F46" s="97" t="s">
        <v>105</v>
      </c>
    </row>
    <row r="47" spans="2:6">
      <c r="B47" s="92"/>
      <c r="C47" s="92"/>
      <c r="D47" s="92" t="s">
        <v>128</v>
      </c>
      <c r="E47" s="135" t="s">
        <v>180</v>
      </c>
      <c r="F47" s="136"/>
    </row>
    <row r="48" spans="2:6">
      <c r="B48" s="123"/>
      <c r="C48" s="118"/>
      <c r="D48" s="119"/>
      <c r="E48" s="90"/>
      <c r="F48" s="101">
        <f>SUM(C48*D48,C48*D48*F47)</f>
        <v>0</v>
      </c>
    </row>
    <row r="49" spans="2:6">
      <c r="B49" s="123"/>
      <c r="C49" s="118"/>
      <c r="D49" s="119"/>
      <c r="E49" s="90"/>
      <c r="F49" s="101">
        <f>SUM(C49*D49,C49*D49*F47)</f>
        <v>0</v>
      </c>
    </row>
    <row r="50" spans="2:6">
      <c r="B50" s="123"/>
      <c r="C50" s="118"/>
      <c r="D50" s="119"/>
      <c r="E50" s="90"/>
      <c r="F50" s="101">
        <f>SUM(C50*D50,C50*D50*F47)</f>
        <v>0</v>
      </c>
    </row>
    <row r="51" spans="2:6">
      <c r="B51" s="123"/>
      <c r="C51" s="118"/>
      <c r="D51" s="119"/>
      <c r="E51" s="90"/>
      <c r="F51" s="101">
        <f>SUM(C51*D51,C51*D51*F47)</f>
        <v>0</v>
      </c>
    </row>
    <row r="52" spans="2:6">
      <c r="B52" s="123"/>
      <c r="C52" s="118"/>
      <c r="D52" s="119"/>
      <c r="E52" s="90"/>
      <c r="F52" s="101">
        <f>SUM(C52*D52,C52*D52*F47)</f>
        <v>0</v>
      </c>
    </row>
    <row r="53" spans="2:6">
      <c r="B53" s="123"/>
      <c r="C53" s="118"/>
      <c r="D53" s="119"/>
      <c r="E53" s="90"/>
      <c r="F53" s="101">
        <f>SUM(C53*D53,C53*D53*F47)</f>
        <v>0</v>
      </c>
    </row>
    <row r="54" spans="2:6">
      <c r="B54" s="123"/>
      <c r="C54" s="118"/>
      <c r="D54" s="119"/>
      <c r="E54" s="90"/>
      <c r="F54" s="101">
        <f>SUM(C54*D54,C54*D54*F47)</f>
        <v>0</v>
      </c>
    </row>
    <row r="55" spans="2:6">
      <c r="B55" s="123"/>
      <c r="C55" s="118"/>
      <c r="D55" s="119"/>
      <c r="E55" s="90"/>
      <c r="F55" s="101">
        <f>SUM(C55*D55,C55*D55*F47)</f>
        <v>0</v>
      </c>
    </row>
    <row r="56" spans="2:6">
      <c r="B56" s="123"/>
      <c r="C56" s="118"/>
      <c r="D56" s="119"/>
      <c r="E56" s="90"/>
      <c r="F56" s="101">
        <f>SUM(C56*D56,C56*D56*F47)</f>
        <v>0</v>
      </c>
    </row>
    <row r="57" spans="2:6">
      <c r="B57" s="123"/>
      <c r="C57" s="118"/>
      <c r="D57" s="119"/>
      <c r="E57" s="90"/>
      <c r="F57" s="101">
        <f>SUM(C57*D57,C57*D57*F47)</f>
        <v>0</v>
      </c>
    </row>
    <row r="58" spans="2:6">
      <c r="B58" s="123"/>
      <c r="C58" s="118"/>
      <c r="D58" s="119"/>
      <c r="E58" s="90"/>
      <c r="F58" s="101">
        <f>SUM(C58*D58,C58*D58*F47)</f>
        <v>0</v>
      </c>
    </row>
    <row r="59" spans="2:6">
      <c r="B59" s="123"/>
      <c r="C59" s="118"/>
      <c r="D59" s="119"/>
      <c r="E59" s="90"/>
      <c r="F59" s="101">
        <f>SUM(C59*D59,C59*D59*F47)</f>
        <v>0</v>
      </c>
    </row>
    <row r="60" spans="2:6">
      <c r="B60" s="123"/>
      <c r="C60" s="118"/>
      <c r="D60" s="119"/>
      <c r="E60" s="90"/>
      <c r="F60" s="101">
        <f>SUM(C60*D60,C60*D60*F47)</f>
        <v>0</v>
      </c>
    </row>
    <row r="61" spans="2:6">
      <c r="B61" s="123"/>
      <c r="C61" s="118"/>
      <c r="D61" s="119"/>
      <c r="E61" s="90"/>
      <c r="F61" s="101">
        <f>SUM(C61*D61,C61*D61*F47)</f>
        <v>0</v>
      </c>
    </row>
    <row r="62" spans="2:6">
      <c r="B62" s="123"/>
      <c r="C62" s="118"/>
      <c r="D62" s="119"/>
      <c r="E62" s="90"/>
      <c r="F62" s="101">
        <f>SUM(C62*D62,C62*D62*F47)</f>
        <v>0</v>
      </c>
    </row>
    <row r="63" spans="2:6">
      <c r="B63" s="123"/>
      <c r="C63" s="118"/>
      <c r="D63" s="119"/>
      <c r="E63" s="90"/>
      <c r="F63" s="101">
        <f>SUM(C63*D63,C63*D63*F47)</f>
        <v>0</v>
      </c>
    </row>
    <row r="64" spans="2:6">
      <c r="B64" s="123"/>
      <c r="C64" s="118"/>
      <c r="D64" s="119"/>
      <c r="E64" s="90"/>
      <c r="F64" s="101">
        <f>SUM(C64*D64,C64*D64*F47)</f>
        <v>0</v>
      </c>
    </row>
    <row r="65" spans="2:6">
      <c r="B65" s="85"/>
      <c r="C65" s="85"/>
      <c r="D65" s="85"/>
      <c r="E65" s="85"/>
      <c r="F65" s="89"/>
    </row>
    <row r="66" spans="2:6">
      <c r="C66" s="87"/>
      <c r="D66" s="155" t="s">
        <v>116</v>
      </c>
      <c r="E66" s="156"/>
      <c r="F66" s="102">
        <f>SUM(F48:F64)</f>
        <v>0</v>
      </c>
    </row>
    <row r="67" spans="2:6">
      <c r="B67" s="85"/>
      <c r="C67" s="85"/>
      <c r="D67" s="85"/>
      <c r="E67" s="85"/>
      <c r="F67" s="85"/>
    </row>
    <row r="68" spans="2:6">
      <c r="B68" s="87" t="s">
        <v>117</v>
      </c>
      <c r="C68" s="87"/>
      <c r="D68" s="85"/>
      <c r="E68" s="85"/>
      <c r="F68" s="87" t="s">
        <v>133</v>
      </c>
    </row>
    <row r="69" spans="2:6">
      <c r="B69" s="87"/>
      <c r="C69" s="87"/>
      <c r="D69" s="85"/>
      <c r="E69" s="85"/>
      <c r="F69" s="85"/>
    </row>
    <row r="70" spans="2:6">
      <c r="B70" s="121"/>
      <c r="C70" s="122"/>
      <c r="D70" s="112"/>
      <c r="E70" s="112"/>
      <c r="F70" s="124"/>
    </row>
    <row r="71" spans="2:6">
      <c r="B71" s="121"/>
      <c r="C71" s="122"/>
      <c r="D71" s="114"/>
      <c r="E71" s="114"/>
      <c r="F71" s="124"/>
    </row>
    <row r="72" spans="2:6">
      <c r="B72" s="121"/>
      <c r="C72" s="122"/>
      <c r="D72" s="114"/>
      <c r="E72" s="114"/>
      <c r="F72" s="124"/>
    </row>
    <row r="73" spans="2:6">
      <c r="B73" s="121"/>
      <c r="C73" s="122"/>
      <c r="D73" s="114"/>
      <c r="E73" s="114"/>
      <c r="F73" s="124"/>
    </row>
    <row r="74" spans="2:6">
      <c r="B74" s="121"/>
      <c r="C74" s="122"/>
      <c r="D74" s="114"/>
      <c r="E74" s="114"/>
      <c r="F74" s="124"/>
    </row>
    <row r="75" spans="2:6">
      <c r="B75" s="121"/>
      <c r="C75" s="122"/>
      <c r="D75" s="114"/>
      <c r="E75" s="114"/>
      <c r="F75" s="124"/>
    </row>
    <row r="76" spans="2:6">
      <c r="B76" s="121"/>
      <c r="C76" s="122"/>
      <c r="D76" s="114"/>
      <c r="E76" s="114"/>
      <c r="F76" s="124"/>
    </row>
    <row r="77" spans="2:6">
      <c r="B77" s="121"/>
      <c r="C77" s="122"/>
      <c r="D77" s="114"/>
      <c r="E77" s="114"/>
      <c r="F77" s="124"/>
    </row>
    <row r="78" spans="2:6">
      <c r="B78" s="121"/>
      <c r="C78" s="122"/>
      <c r="D78" s="114"/>
      <c r="E78" s="114"/>
      <c r="F78" s="124"/>
    </row>
    <row r="79" spans="2:6">
      <c r="B79" s="85"/>
      <c r="C79" s="85"/>
      <c r="D79" s="85"/>
      <c r="E79" s="85"/>
      <c r="F79" s="85"/>
    </row>
    <row r="80" spans="2:6">
      <c r="B80" s="87"/>
      <c r="C80" s="85"/>
      <c r="D80" s="85"/>
      <c r="E80" s="85"/>
      <c r="F80" s="85"/>
    </row>
    <row r="81" spans="2:6">
      <c r="B81" s="87" t="s">
        <v>118</v>
      </c>
      <c r="C81" s="87"/>
      <c r="D81" s="85"/>
      <c r="E81" s="85"/>
      <c r="F81" s="87" t="s">
        <v>133</v>
      </c>
    </row>
    <row r="82" spans="2:6">
      <c r="B82" s="85"/>
      <c r="C82" s="85"/>
      <c r="D82" s="85"/>
      <c r="E82" s="85"/>
      <c r="F82" s="85"/>
    </row>
    <row r="83" spans="2:6">
      <c r="B83" s="121"/>
      <c r="C83" s="125"/>
      <c r="D83" s="116"/>
      <c r="E83" s="112"/>
      <c r="F83" s="124"/>
    </row>
    <row r="84" spans="2:6">
      <c r="B84" s="121"/>
      <c r="C84" s="125"/>
      <c r="D84" s="116"/>
      <c r="E84" s="112"/>
      <c r="F84" s="124"/>
    </row>
    <row r="85" spans="2:6">
      <c r="B85" s="121"/>
      <c r="C85" s="125"/>
      <c r="D85" s="116"/>
      <c r="E85" s="112"/>
      <c r="F85" s="124"/>
    </row>
    <row r="86" spans="2:6">
      <c r="B86" s="121"/>
      <c r="C86" s="125"/>
      <c r="D86" s="116"/>
      <c r="E86" s="112"/>
      <c r="F86" s="124"/>
    </row>
    <row r="87" spans="2:6">
      <c r="B87" s="121"/>
      <c r="C87" s="125"/>
      <c r="D87" s="116"/>
      <c r="E87" s="112"/>
      <c r="F87" s="124"/>
    </row>
    <row r="88" spans="2:6">
      <c r="B88" s="121"/>
      <c r="C88" s="125"/>
      <c r="D88" s="116"/>
      <c r="E88" s="112"/>
      <c r="F88" s="124"/>
    </row>
    <row r="89" spans="2:6">
      <c r="B89" s="121"/>
      <c r="C89" s="122"/>
      <c r="D89" s="114"/>
      <c r="E89" s="114"/>
      <c r="F89" s="124"/>
    </row>
    <row r="90" spans="2:6">
      <c r="B90" s="85"/>
      <c r="C90" s="85"/>
      <c r="D90" s="85"/>
      <c r="E90" s="85"/>
      <c r="F90" s="85"/>
    </row>
    <row r="91" spans="2:6">
      <c r="C91" s="85"/>
      <c r="D91" s="155" t="s">
        <v>125</v>
      </c>
      <c r="E91" s="156"/>
      <c r="F91" s="99">
        <f>SUM(F70:F90)</f>
        <v>0</v>
      </c>
    </row>
    <row r="92" spans="2:6">
      <c r="B92" s="87"/>
      <c r="C92" s="85"/>
      <c r="D92" s="103"/>
      <c r="E92" s="103"/>
      <c r="F92" s="85"/>
    </row>
    <row r="93" spans="2:6" ht="18.75">
      <c r="C93" s="83"/>
      <c r="D93" s="157" t="s">
        <v>77</v>
      </c>
      <c r="E93" s="157"/>
      <c r="F93" s="100">
        <f>SUM(F66+F91)</f>
        <v>0</v>
      </c>
    </row>
    <row r="94" spans="2:6">
      <c r="B94" s="87"/>
      <c r="C94" s="85"/>
      <c r="D94" s="103"/>
      <c r="E94" s="103"/>
      <c r="F94" s="85"/>
    </row>
    <row r="95" spans="2:6">
      <c r="B95" s="85"/>
      <c r="C95" s="85"/>
      <c r="D95" s="103"/>
      <c r="E95" s="103"/>
      <c r="F95" s="85"/>
    </row>
    <row r="96" spans="2:6" ht="18.75">
      <c r="C96" s="83"/>
      <c r="D96" s="157" t="s">
        <v>78</v>
      </c>
      <c r="E96" s="156"/>
      <c r="F96" s="104">
        <f>F41-F93</f>
        <v>0</v>
      </c>
    </row>
  </sheetData>
  <sheetProtection password="C3E5" sheet="1" objects="1" scenarios="1" selectLockedCells="1"/>
  <mergeCells count="8">
    <mergeCell ref="D93:E93"/>
    <mergeCell ref="D96:E96"/>
    <mergeCell ref="C12:D12"/>
    <mergeCell ref="D25:E25"/>
    <mergeCell ref="D26:E26"/>
    <mergeCell ref="D41:E41"/>
    <mergeCell ref="D66:E66"/>
    <mergeCell ref="D91:E91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activeCell="A10" sqref="A10"/>
    </sheetView>
  </sheetViews>
  <sheetFormatPr defaultRowHeight="15"/>
  <cols>
    <col min="1" max="1" width="13" customWidth="1"/>
    <col min="2" max="2" width="10.5703125" customWidth="1"/>
    <col min="3" max="3" width="11.7109375" customWidth="1"/>
    <col min="4" max="4" width="10.7109375" customWidth="1"/>
    <col min="5" max="5" width="11.42578125" customWidth="1"/>
    <col min="6" max="6" width="16.140625" customWidth="1"/>
  </cols>
  <sheetData>
    <row r="1" spans="1:6" ht="18.75">
      <c r="A1" s="160" t="s">
        <v>182</v>
      </c>
      <c r="B1" s="161"/>
      <c r="C1" s="77" t="s">
        <v>183</v>
      </c>
      <c r="D1" s="78"/>
      <c r="E1" s="78"/>
      <c r="F1" s="78"/>
    </row>
    <row r="2" spans="1:6" ht="18.75">
      <c r="A2" s="63"/>
      <c r="B2" s="63"/>
      <c r="C2" s="63"/>
      <c r="D2" s="64"/>
      <c r="E2" s="64"/>
      <c r="F2" s="64"/>
    </row>
    <row r="3" spans="1:6" ht="18.75">
      <c r="A3" s="63" t="s">
        <v>53</v>
      </c>
    </row>
    <row r="4" spans="1:6">
      <c r="A4" s="75" t="s">
        <v>54</v>
      </c>
      <c r="B4" s="58"/>
      <c r="C4" s="58"/>
      <c r="D4" s="58"/>
      <c r="F4" s="76"/>
    </row>
    <row r="5" spans="1:6">
      <c r="A5" s="167" t="s">
        <v>177</v>
      </c>
      <c r="B5" s="166"/>
      <c r="C5" s="58"/>
      <c r="D5" s="58"/>
      <c r="F5" s="76"/>
    </row>
    <row r="6" spans="1:6">
      <c r="A6" s="70" t="s">
        <v>195</v>
      </c>
      <c r="F6" s="73"/>
    </row>
    <row r="7" spans="1:6">
      <c r="A7" s="70" t="s">
        <v>55</v>
      </c>
      <c r="F7" s="73"/>
    </row>
    <row r="8" spans="1:6">
      <c r="A8" s="70" t="s">
        <v>56</v>
      </c>
      <c r="F8" s="73"/>
    </row>
    <row r="9" spans="1:6">
      <c r="A9" s="70" t="s">
        <v>57</v>
      </c>
      <c r="F9" s="73"/>
    </row>
    <row r="10" spans="1:6">
      <c r="A10" s="70"/>
      <c r="F10" s="73"/>
    </row>
    <row r="11" spans="1:6" ht="18.75">
      <c r="A11" s="63" t="s">
        <v>58</v>
      </c>
      <c r="B11" s="63"/>
      <c r="C11" s="63"/>
      <c r="D11" s="63"/>
      <c r="E11" s="63"/>
      <c r="F11" s="66">
        <f>SUM(F4:F10)</f>
        <v>0</v>
      </c>
    </row>
    <row r="13" spans="1:6" ht="18.75">
      <c r="A13" s="63" t="s">
        <v>59</v>
      </c>
      <c r="D13" s="58"/>
    </row>
    <row r="14" spans="1:6">
      <c r="A14" s="70" t="s">
        <v>60</v>
      </c>
      <c r="B14" s="65"/>
      <c r="C14" s="65"/>
      <c r="F14" s="71"/>
    </row>
    <row r="15" spans="1:6">
      <c r="A15" s="70" t="s">
        <v>61</v>
      </c>
      <c r="C15" s="67"/>
      <c r="D15" s="67"/>
      <c r="E15" s="67"/>
      <c r="F15" s="72"/>
    </row>
    <row r="16" spans="1:6">
      <c r="A16" s="70" t="s">
        <v>62</v>
      </c>
      <c r="F16" s="72"/>
    </row>
    <row r="17" spans="1:6">
      <c r="A17" s="70" t="s">
        <v>63</v>
      </c>
      <c r="F17" s="72"/>
    </row>
    <row r="18" spans="1:6">
      <c r="A18" s="70" t="s">
        <v>64</v>
      </c>
      <c r="F18" s="72"/>
    </row>
    <row r="19" spans="1:6">
      <c r="A19" s="70" t="s">
        <v>65</v>
      </c>
      <c r="F19" s="72"/>
    </row>
    <row r="20" spans="1:6">
      <c r="A20" s="70" t="s">
        <v>66</v>
      </c>
      <c r="F20" s="72"/>
    </row>
    <row r="21" spans="1:6">
      <c r="A21" s="70" t="s">
        <v>67</v>
      </c>
      <c r="F21" s="72"/>
    </row>
    <row r="22" spans="1:6">
      <c r="A22" s="70" t="s">
        <v>68</v>
      </c>
      <c r="F22" s="72"/>
    </row>
    <row r="23" spans="1:6">
      <c r="A23" s="70" t="s">
        <v>69</v>
      </c>
      <c r="F23" s="72"/>
    </row>
    <row r="24" spans="1:6">
      <c r="A24" s="70" t="s">
        <v>70</v>
      </c>
      <c r="C24" s="67"/>
      <c r="D24" s="67"/>
      <c r="F24" s="72"/>
    </row>
    <row r="25" spans="1:6">
      <c r="A25" s="70" t="s">
        <v>71</v>
      </c>
      <c r="C25" s="67"/>
      <c r="D25" s="67"/>
      <c r="F25" s="72"/>
    </row>
    <row r="26" spans="1:6">
      <c r="A26" s="70" t="s">
        <v>72</v>
      </c>
      <c r="C26" s="67"/>
      <c r="D26" s="67"/>
      <c r="F26" s="72"/>
    </row>
    <row r="27" spans="1:6">
      <c r="A27" s="70" t="s">
        <v>73</v>
      </c>
      <c r="C27" s="67"/>
      <c r="D27" s="67"/>
      <c r="F27" s="72"/>
    </row>
    <row r="28" spans="1:6">
      <c r="A28" s="70" t="s">
        <v>74</v>
      </c>
      <c r="C28" s="67"/>
      <c r="D28" s="67"/>
      <c r="F28" s="72"/>
    </row>
    <row r="29" spans="1:6">
      <c r="A29" s="70" t="s">
        <v>75</v>
      </c>
      <c r="C29" s="67"/>
      <c r="D29" s="67"/>
      <c r="F29" s="72"/>
    </row>
    <row r="30" spans="1:6">
      <c r="A30" s="70" t="s">
        <v>76</v>
      </c>
      <c r="F30" s="72"/>
    </row>
    <row r="31" spans="1:6">
      <c r="A31" s="74"/>
      <c r="F31" s="73"/>
    </row>
    <row r="32" spans="1:6" ht="18.75">
      <c r="A32" s="63" t="s">
        <v>77</v>
      </c>
      <c r="B32" s="63"/>
      <c r="C32" s="63"/>
      <c r="D32" s="63"/>
      <c r="E32" s="63"/>
      <c r="F32" s="68">
        <f>SUM(F14:F31)</f>
        <v>0</v>
      </c>
    </row>
    <row r="33" spans="1:6">
      <c r="A33" s="58"/>
      <c r="F33" s="69"/>
    </row>
    <row r="35" spans="1:6" ht="18.75">
      <c r="A35" s="63" t="s">
        <v>78</v>
      </c>
      <c r="B35" s="63"/>
      <c r="F35" s="66">
        <f>F11-F32</f>
        <v>0</v>
      </c>
    </row>
  </sheetData>
  <sheetProtection password="C3E5" sheet="1" objects="1" scenarios="1" selectLockedCells="1"/>
  <mergeCells count="1">
    <mergeCell ref="A1:B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5"/>
  <sheetViews>
    <sheetView workbookViewId="0">
      <selection activeCell="D4" sqref="D4"/>
    </sheetView>
  </sheetViews>
  <sheetFormatPr defaultRowHeight="15"/>
  <cols>
    <col min="1" max="1" width="4.5703125" customWidth="1"/>
    <col min="2" max="2" width="15.42578125" customWidth="1"/>
    <col min="3" max="3" width="11.85546875" customWidth="1"/>
    <col min="4" max="4" width="11.5703125" bestFit="1" customWidth="1"/>
    <col min="5" max="5" width="12.140625" customWidth="1"/>
    <col min="6" max="6" width="10.140625" customWidth="1"/>
    <col min="7" max="7" width="10.5703125" customWidth="1"/>
    <col min="8" max="8" width="11.85546875" customWidth="1"/>
    <col min="9" max="9" width="9.7109375" customWidth="1"/>
    <col min="10" max="10" width="12.28515625" customWidth="1"/>
    <col min="11" max="11" width="9.7109375" customWidth="1"/>
  </cols>
  <sheetData>
    <row r="2" spans="2:13">
      <c r="B2" s="58" t="s">
        <v>27</v>
      </c>
    </row>
    <row r="4" spans="2:13">
      <c r="B4" s="142" t="s">
        <v>0</v>
      </c>
      <c r="C4" s="142"/>
      <c r="D4" s="54">
        <v>0.25</v>
      </c>
      <c r="F4" s="142" t="s">
        <v>2</v>
      </c>
      <c r="G4" s="142"/>
      <c r="H4" s="54">
        <v>0.77083333333333337</v>
      </c>
    </row>
    <row r="5" spans="2:13">
      <c r="B5" s="26"/>
      <c r="C5" s="26"/>
      <c r="D5" s="1"/>
      <c r="F5" s="26"/>
      <c r="G5" s="26"/>
      <c r="H5" s="1"/>
    </row>
    <row r="6" spans="2:13">
      <c r="B6" s="28" t="s">
        <v>28</v>
      </c>
      <c r="C6" s="26"/>
      <c r="D6" s="79"/>
      <c r="E6" s="80"/>
      <c r="F6" s="28" t="s">
        <v>29</v>
      </c>
      <c r="G6" s="26"/>
      <c r="H6" s="81">
        <v>0</v>
      </c>
      <c r="I6" t="s">
        <v>30</v>
      </c>
      <c r="K6" s="53">
        <f>H6*0.66</f>
        <v>0</v>
      </c>
    </row>
    <row r="7" spans="2:13">
      <c r="B7" s="138"/>
      <c r="C7" s="138"/>
      <c r="D7" s="162"/>
      <c r="E7" s="162"/>
      <c r="F7" s="138"/>
      <c r="G7" s="138"/>
      <c r="H7" s="163"/>
      <c r="I7" s="58" t="s">
        <v>184</v>
      </c>
      <c r="K7" s="53"/>
    </row>
    <row r="8" spans="2:13" ht="15.7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8" customHeight="1" thickBot="1">
      <c r="B9" s="5" t="s">
        <v>1</v>
      </c>
      <c r="C9" s="9" t="s">
        <v>3</v>
      </c>
      <c r="D9" s="10" t="s">
        <v>4</v>
      </c>
      <c r="E9" s="10" t="s">
        <v>5</v>
      </c>
      <c r="F9" s="10" t="s">
        <v>6</v>
      </c>
      <c r="G9" s="11" t="s">
        <v>7</v>
      </c>
      <c r="H9" s="12" t="s">
        <v>3</v>
      </c>
      <c r="I9" s="10" t="s">
        <v>4</v>
      </c>
      <c r="J9" s="10" t="s">
        <v>5</v>
      </c>
      <c r="K9" s="10" t="s">
        <v>6</v>
      </c>
      <c r="L9" s="11" t="s">
        <v>7</v>
      </c>
      <c r="M9" s="13" t="s">
        <v>8</v>
      </c>
    </row>
    <row r="10" spans="2:13" ht="18" customHeight="1" thickBot="1">
      <c r="B10" s="6">
        <f>SUM(D4)</f>
        <v>0.25</v>
      </c>
      <c r="C10" s="29">
        <v>0</v>
      </c>
      <c r="D10" s="30">
        <v>0</v>
      </c>
      <c r="E10" s="30">
        <v>0</v>
      </c>
      <c r="F10" s="30">
        <v>0</v>
      </c>
      <c r="G10" s="31">
        <v>0</v>
      </c>
      <c r="H10" s="32">
        <v>0</v>
      </c>
      <c r="I10" s="30">
        <v>0</v>
      </c>
      <c r="J10" s="30">
        <v>0</v>
      </c>
      <c r="K10" s="30">
        <v>0</v>
      </c>
      <c r="L10" s="31">
        <v>0</v>
      </c>
      <c r="M10" s="14">
        <f>AVERAGE(C10:L10)</f>
        <v>0</v>
      </c>
    </row>
    <row r="11" spans="2:13" ht="18" customHeight="1" thickBot="1">
      <c r="B11" s="7">
        <f>D4+(15/1440)</f>
        <v>0.26041666666666669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6">
        <v>0</v>
      </c>
      <c r="I11" s="34">
        <v>0</v>
      </c>
      <c r="J11" s="34">
        <v>0</v>
      </c>
      <c r="K11" s="34">
        <v>0</v>
      </c>
      <c r="L11" s="35">
        <v>0</v>
      </c>
      <c r="M11" s="14">
        <f t="shared" ref="M11:M35" si="0">AVERAGE(C11:L11)</f>
        <v>0</v>
      </c>
    </row>
    <row r="12" spans="2:13" ht="18" customHeight="1" thickBot="1">
      <c r="B12" s="7">
        <f>B11+(15/1440)</f>
        <v>0.27083333333333337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6">
        <v>0</v>
      </c>
      <c r="I12" s="34">
        <v>0</v>
      </c>
      <c r="J12" s="34">
        <v>0</v>
      </c>
      <c r="K12" s="34">
        <v>0</v>
      </c>
      <c r="L12" s="35">
        <v>0</v>
      </c>
      <c r="M12" s="14">
        <f t="shared" si="0"/>
        <v>0</v>
      </c>
    </row>
    <row r="13" spans="2:13" ht="18" customHeight="1" thickBot="1">
      <c r="B13" s="7">
        <f t="shared" ref="B13:B15" si="1">B12+(15/1440)</f>
        <v>0.28125000000000006</v>
      </c>
      <c r="C13" s="33">
        <v>0</v>
      </c>
      <c r="D13" s="34">
        <v>0</v>
      </c>
      <c r="E13" s="34">
        <v>0</v>
      </c>
      <c r="F13" s="34">
        <v>0</v>
      </c>
      <c r="G13" s="35">
        <v>0</v>
      </c>
      <c r="H13" s="36">
        <v>0</v>
      </c>
      <c r="I13" s="34">
        <v>0</v>
      </c>
      <c r="J13" s="34">
        <v>0</v>
      </c>
      <c r="K13" s="34">
        <v>0</v>
      </c>
      <c r="L13" s="35">
        <v>0</v>
      </c>
      <c r="M13" s="14">
        <f t="shared" si="0"/>
        <v>0</v>
      </c>
    </row>
    <row r="14" spans="2:13" ht="18" customHeight="1" thickBot="1">
      <c r="B14" s="7">
        <f t="shared" si="1"/>
        <v>0.29166666666666674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5">
        <v>0</v>
      </c>
      <c r="M14" s="14">
        <f t="shared" si="0"/>
        <v>0</v>
      </c>
    </row>
    <row r="15" spans="2:13" ht="18" customHeight="1" thickBot="1">
      <c r="B15" s="7">
        <f t="shared" si="1"/>
        <v>0.30208333333333343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6">
        <v>0</v>
      </c>
      <c r="I15" s="34">
        <v>0</v>
      </c>
      <c r="J15" s="34">
        <v>0</v>
      </c>
      <c r="K15" s="34">
        <v>0</v>
      </c>
      <c r="L15" s="35">
        <v>0</v>
      </c>
      <c r="M15" s="14">
        <f t="shared" si="0"/>
        <v>0</v>
      </c>
    </row>
    <row r="16" spans="2:13" ht="18" customHeight="1" thickBot="1">
      <c r="B16" s="7">
        <f>B15+(15/1440)</f>
        <v>0.31250000000000011</v>
      </c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6">
        <v>0</v>
      </c>
      <c r="I16" s="34">
        <v>0</v>
      </c>
      <c r="J16" s="34">
        <v>0</v>
      </c>
      <c r="K16" s="34">
        <v>0</v>
      </c>
      <c r="L16" s="35">
        <v>0</v>
      </c>
      <c r="M16" s="14">
        <f t="shared" si="0"/>
        <v>0</v>
      </c>
    </row>
    <row r="17" spans="2:13" ht="18" customHeight="1" thickBot="1">
      <c r="B17" s="7">
        <f>B16+(60/1440)</f>
        <v>0.3541666666666668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0</v>
      </c>
      <c r="K17" s="34">
        <v>0</v>
      </c>
      <c r="L17" s="35">
        <v>0</v>
      </c>
      <c r="M17" s="14">
        <f t="shared" si="0"/>
        <v>0</v>
      </c>
    </row>
    <row r="18" spans="2:13" ht="18" customHeight="1" thickBot="1">
      <c r="B18" s="7">
        <f t="shared" ref="B18:B19" si="2">B17+(60/1440)</f>
        <v>0.39583333333333348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6">
        <v>0</v>
      </c>
      <c r="I18" s="34">
        <v>0</v>
      </c>
      <c r="J18" s="34">
        <v>0</v>
      </c>
      <c r="K18" s="34">
        <v>0</v>
      </c>
      <c r="L18" s="35">
        <v>0</v>
      </c>
      <c r="M18" s="14">
        <f t="shared" si="0"/>
        <v>0</v>
      </c>
    </row>
    <row r="19" spans="2:13" ht="18" customHeight="1" thickBot="1">
      <c r="B19" s="7">
        <f t="shared" si="2"/>
        <v>0.43750000000000017</v>
      </c>
      <c r="C19" s="33">
        <v>0</v>
      </c>
      <c r="D19" s="34">
        <v>0</v>
      </c>
      <c r="E19" s="34">
        <v>0</v>
      </c>
      <c r="F19" s="34">
        <v>0</v>
      </c>
      <c r="G19" s="35">
        <v>0</v>
      </c>
      <c r="H19" s="36">
        <v>0</v>
      </c>
      <c r="I19" s="34">
        <v>0</v>
      </c>
      <c r="J19" s="34">
        <v>0</v>
      </c>
      <c r="K19" s="34">
        <v>0</v>
      </c>
      <c r="L19" s="35">
        <v>0</v>
      </c>
      <c r="M19" s="14">
        <f t="shared" si="0"/>
        <v>0</v>
      </c>
    </row>
    <row r="20" spans="2:13" ht="18" customHeight="1" thickBot="1">
      <c r="B20" s="7">
        <f>B19+(60/1440)</f>
        <v>0.47916666666666685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0</v>
      </c>
      <c r="I20" s="34">
        <v>0</v>
      </c>
      <c r="J20" s="34">
        <v>0</v>
      </c>
      <c r="K20" s="34">
        <v>0</v>
      </c>
      <c r="L20" s="35">
        <v>0</v>
      </c>
      <c r="M20" s="14">
        <f t="shared" si="0"/>
        <v>0</v>
      </c>
    </row>
    <row r="21" spans="2:13" ht="18" customHeight="1" thickBot="1">
      <c r="B21" s="7">
        <f>IF(AND(B20&gt;=TIMEVALUE("06:00:00"))*(B20&lt;=TIMEVALUE("13:30:00")),SUM(B20+(60/1440)),IF(AND(B20&gt;=TIMEVALUE("14:31:00"))*(B20&lt;=TIMEVALUE("18:30:00")),"NA","N/A"))</f>
        <v>0.52083333333333348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6">
        <v>0</v>
      </c>
      <c r="I21" s="34">
        <v>0</v>
      </c>
      <c r="J21" s="34">
        <v>0</v>
      </c>
      <c r="K21" s="34">
        <v>0</v>
      </c>
      <c r="L21" s="35">
        <v>0</v>
      </c>
      <c r="M21" s="14">
        <f t="shared" si="0"/>
        <v>0</v>
      </c>
    </row>
    <row r="22" spans="2:13" ht="18" customHeight="1" thickBot="1">
      <c r="B22" s="7">
        <f>IF(AND(B21&gt;=TIMEVALUE("06:00:00"))*(B21&lt;=TIMEVALUE("13:30:00")),SUM(B21+(60/1440)),IF(AND(B21&gt;=TIMEVALUE("14:31:00"))*(B21&lt;=TIMEVALUE("18:30:00")),"NA","N/A"))</f>
        <v>0.56250000000000011</v>
      </c>
      <c r="C22" s="33">
        <v>0</v>
      </c>
      <c r="D22" s="34">
        <v>0</v>
      </c>
      <c r="E22" s="34">
        <v>0</v>
      </c>
      <c r="F22" s="34">
        <v>0</v>
      </c>
      <c r="G22" s="35">
        <v>0</v>
      </c>
      <c r="H22" s="36">
        <v>0</v>
      </c>
      <c r="I22" s="34">
        <v>0</v>
      </c>
      <c r="J22" s="34">
        <v>0</v>
      </c>
      <c r="K22" s="34">
        <v>0</v>
      </c>
      <c r="L22" s="35">
        <v>0</v>
      </c>
      <c r="M22" s="14">
        <f t="shared" si="0"/>
        <v>0</v>
      </c>
    </row>
    <row r="23" spans="2:13" ht="18" customHeight="1" thickBot="1">
      <c r="B23" s="7">
        <f>IF(AND(B22&gt;=TIMEVALUE("06:00:00"))*(B22&lt;=TIMEVALUE("13:30:00")),SUM(B22+(60/1440)),IF(AND(B22&gt;=TIMEVALUE("14:31:00"))*(B22&lt;=TIMEVALUE("18:30:00")),"NA","N/A"))</f>
        <v>0.60416666666666674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6">
        <v>0</v>
      </c>
      <c r="I23" s="34">
        <v>0</v>
      </c>
      <c r="J23" s="34">
        <v>0</v>
      </c>
      <c r="K23" s="34">
        <v>0</v>
      </c>
      <c r="L23" s="35">
        <v>0</v>
      </c>
      <c r="M23" s="14">
        <f t="shared" si="0"/>
        <v>0</v>
      </c>
    </row>
    <row r="24" spans="2:13" ht="18" customHeight="1" thickBot="1">
      <c r="B24" s="7">
        <v>0.625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6">
        <v>0</v>
      </c>
      <c r="I24" s="34">
        <v>0</v>
      </c>
      <c r="J24" s="34">
        <v>0</v>
      </c>
      <c r="K24" s="34">
        <v>0</v>
      </c>
      <c r="L24" s="35">
        <v>0</v>
      </c>
      <c r="M24" s="14">
        <f>AVERAGE(C24:L24)</f>
        <v>0</v>
      </c>
    </row>
    <row r="25" spans="2:13" ht="18" customHeight="1" thickBot="1">
      <c r="B25" s="7">
        <f t="shared" ref="B25" si="3">B24+(30/1440)</f>
        <v>0.64583333333333337</v>
      </c>
      <c r="C25" s="33">
        <v>0</v>
      </c>
      <c r="D25" s="34">
        <v>0</v>
      </c>
      <c r="E25" s="34">
        <v>0</v>
      </c>
      <c r="F25" s="34">
        <v>0</v>
      </c>
      <c r="G25" s="35">
        <v>0</v>
      </c>
      <c r="H25" s="36">
        <v>0</v>
      </c>
      <c r="I25" s="34">
        <v>0</v>
      </c>
      <c r="J25" s="34">
        <v>0</v>
      </c>
      <c r="K25" s="34">
        <v>0</v>
      </c>
      <c r="L25" s="35">
        <v>0</v>
      </c>
      <c r="M25" s="14">
        <f t="shared" si="0"/>
        <v>0</v>
      </c>
    </row>
    <row r="26" spans="2:13" ht="18" customHeight="1" thickBot="1">
      <c r="B26" s="7">
        <f>B25+(30/1440)</f>
        <v>0.66666666666666674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6">
        <v>0</v>
      </c>
      <c r="I26" s="34">
        <v>0</v>
      </c>
      <c r="J26" s="34">
        <v>0</v>
      </c>
      <c r="K26" s="34">
        <v>0</v>
      </c>
      <c r="L26" s="35">
        <v>0</v>
      </c>
      <c r="M26" s="14">
        <f t="shared" si="0"/>
        <v>0</v>
      </c>
    </row>
    <row r="27" spans="2:13" ht="18" customHeight="1" thickBot="1">
      <c r="B27" s="7">
        <f>IF(AND(B26&lt;H4),SUM(B26+(30/1440)),IF(AND(B26&gt;=H4),"N/A","N/A"))</f>
        <v>0.68750000000000011</v>
      </c>
      <c r="C27" s="33">
        <v>0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4">
        <v>0</v>
      </c>
      <c r="J27" s="34">
        <v>0</v>
      </c>
      <c r="K27" s="34">
        <v>0</v>
      </c>
      <c r="L27" s="35">
        <v>0</v>
      </c>
      <c r="M27" s="14">
        <f t="shared" si="0"/>
        <v>0</v>
      </c>
    </row>
    <row r="28" spans="2:13" ht="18" customHeight="1" thickBot="1">
      <c r="B28" s="7">
        <f>IF(AND(B27&lt;H4),SUM(B27+(15/1440)),IF(AND(B27&gt;=H4),"N/A","N/A"))</f>
        <v>0.69791666666666674</v>
      </c>
      <c r="C28" s="33">
        <v>0</v>
      </c>
      <c r="D28" s="34">
        <v>0</v>
      </c>
      <c r="E28" s="34">
        <v>0</v>
      </c>
      <c r="F28" s="34">
        <v>0</v>
      </c>
      <c r="G28" s="35">
        <v>0</v>
      </c>
      <c r="H28" s="36">
        <v>0</v>
      </c>
      <c r="I28" s="34">
        <v>0</v>
      </c>
      <c r="J28" s="34">
        <v>0</v>
      </c>
      <c r="K28" s="34">
        <v>0</v>
      </c>
      <c r="L28" s="35">
        <v>0</v>
      </c>
      <c r="M28" s="14">
        <f t="shared" si="0"/>
        <v>0</v>
      </c>
    </row>
    <row r="29" spans="2:13" ht="18" customHeight="1" thickBot="1">
      <c r="B29" s="7">
        <f>IF(AND(B28&lt;H4),SUM(B28+(15/1440)),IF(AND(B28&gt;=H4),"N/A","N/A"))</f>
        <v>0.70833333333333337</v>
      </c>
      <c r="C29" s="33">
        <v>0</v>
      </c>
      <c r="D29" s="34">
        <v>0</v>
      </c>
      <c r="E29" s="34">
        <v>0</v>
      </c>
      <c r="F29" s="34">
        <v>0</v>
      </c>
      <c r="G29" s="35">
        <v>0</v>
      </c>
      <c r="H29" s="36">
        <v>0</v>
      </c>
      <c r="I29" s="34">
        <v>0</v>
      </c>
      <c r="J29" s="34">
        <v>0</v>
      </c>
      <c r="K29" s="34">
        <v>0</v>
      </c>
      <c r="L29" s="35">
        <v>0</v>
      </c>
      <c r="M29" s="14">
        <f t="shared" si="0"/>
        <v>0</v>
      </c>
    </row>
    <row r="30" spans="2:13" ht="18" customHeight="1" thickBot="1">
      <c r="B30" s="7">
        <f>IF(AND(B29&lt;H4),SUM(B29+(15/1440)),IF(AND(B29&gt;=H4),"N/A","N/A"))</f>
        <v>0.71875</v>
      </c>
      <c r="C30" s="33">
        <v>0</v>
      </c>
      <c r="D30" s="34">
        <v>0</v>
      </c>
      <c r="E30" s="34">
        <v>0</v>
      </c>
      <c r="F30" s="34">
        <v>0</v>
      </c>
      <c r="G30" s="35">
        <v>0</v>
      </c>
      <c r="H30" s="36">
        <v>0</v>
      </c>
      <c r="I30" s="34">
        <v>0</v>
      </c>
      <c r="J30" s="34">
        <v>0</v>
      </c>
      <c r="K30" s="34">
        <v>0</v>
      </c>
      <c r="L30" s="35">
        <v>0</v>
      </c>
      <c r="M30" s="14">
        <f t="shared" si="0"/>
        <v>0</v>
      </c>
    </row>
    <row r="31" spans="2:13" ht="18" customHeight="1" thickBot="1">
      <c r="B31" s="7">
        <f>IF(AND(B30&lt;H4),SUM(B30+(15/1440)),IF(AND(B30&gt;=H4),"N/A","N/A"))</f>
        <v>0.72916666666666663</v>
      </c>
      <c r="C31" s="33">
        <v>0</v>
      </c>
      <c r="D31" s="34">
        <v>0</v>
      </c>
      <c r="E31" s="34">
        <v>0</v>
      </c>
      <c r="F31" s="34">
        <v>0</v>
      </c>
      <c r="G31" s="35">
        <v>0</v>
      </c>
      <c r="H31" s="36">
        <v>0</v>
      </c>
      <c r="I31" s="34">
        <v>0</v>
      </c>
      <c r="J31" s="34">
        <v>0</v>
      </c>
      <c r="K31" s="34">
        <v>0</v>
      </c>
      <c r="L31" s="35">
        <v>0</v>
      </c>
      <c r="M31" s="14">
        <f t="shared" si="0"/>
        <v>0</v>
      </c>
    </row>
    <row r="32" spans="2:13" ht="18" customHeight="1" thickBot="1">
      <c r="B32" s="7">
        <f>IF(AND(B31&lt;H4),SUM(B31+(15/1440)),IF(AND(B31&gt;=H4),"N/A","N/A"))</f>
        <v>0.73958333333333326</v>
      </c>
      <c r="C32" s="33">
        <v>0</v>
      </c>
      <c r="D32" s="34">
        <v>0</v>
      </c>
      <c r="E32" s="34">
        <v>0</v>
      </c>
      <c r="F32" s="34">
        <v>0</v>
      </c>
      <c r="G32" s="35">
        <v>0</v>
      </c>
      <c r="H32" s="36">
        <v>0</v>
      </c>
      <c r="I32" s="34">
        <v>0</v>
      </c>
      <c r="J32" s="34">
        <v>0</v>
      </c>
      <c r="K32" s="34">
        <v>0</v>
      </c>
      <c r="L32" s="35">
        <v>0</v>
      </c>
      <c r="M32" s="14">
        <f t="shared" si="0"/>
        <v>0</v>
      </c>
    </row>
    <row r="33" spans="2:13" ht="18" customHeight="1" thickBot="1">
      <c r="B33" s="7">
        <f>IF(AND(B32&lt;H4),SUM(B32+(15/1440)),IF(AND(B32&gt;=H4),"N/A","N/A"))</f>
        <v>0.74999999999999989</v>
      </c>
      <c r="C33" s="33">
        <v>0</v>
      </c>
      <c r="D33" s="34">
        <v>0</v>
      </c>
      <c r="E33" s="34">
        <v>0</v>
      </c>
      <c r="F33" s="34">
        <v>0</v>
      </c>
      <c r="G33" s="35">
        <v>0</v>
      </c>
      <c r="H33" s="36">
        <v>0</v>
      </c>
      <c r="I33" s="34">
        <v>0</v>
      </c>
      <c r="J33" s="34">
        <v>0</v>
      </c>
      <c r="K33" s="34">
        <v>0</v>
      </c>
      <c r="L33" s="35">
        <v>0</v>
      </c>
      <c r="M33" s="14">
        <f t="shared" si="0"/>
        <v>0</v>
      </c>
    </row>
    <row r="34" spans="2:13" ht="18" customHeight="1">
      <c r="B34" s="7">
        <f>IF(AND(B33&lt;H4),SUM(B33+(15/1440)),IF(AND(B33&gt;=H4),"N/A","N/A"))</f>
        <v>0.76041666666666652</v>
      </c>
      <c r="C34" s="33">
        <v>0</v>
      </c>
      <c r="D34" s="34">
        <v>0</v>
      </c>
      <c r="E34" s="34">
        <v>0</v>
      </c>
      <c r="F34" s="34">
        <v>0</v>
      </c>
      <c r="G34" s="35">
        <v>0</v>
      </c>
      <c r="H34" s="36">
        <v>0</v>
      </c>
      <c r="I34" s="34">
        <v>0</v>
      </c>
      <c r="J34" s="34">
        <v>0</v>
      </c>
      <c r="K34" s="34">
        <v>0</v>
      </c>
      <c r="L34" s="35">
        <v>0</v>
      </c>
      <c r="M34" s="14">
        <f t="shared" si="0"/>
        <v>0</v>
      </c>
    </row>
    <row r="35" spans="2:13" ht="18" customHeight="1" thickBot="1">
      <c r="B35" s="8">
        <f>IF(AND(B34&lt;H4),SUM(B34+(15/1440)),IF(AND(B34&gt;=H4),"N/A","N/A"))</f>
        <v>0.77083333333333315</v>
      </c>
      <c r="C35" s="37">
        <v>0</v>
      </c>
      <c r="D35" s="38">
        <v>0</v>
      </c>
      <c r="E35" s="38">
        <v>0</v>
      </c>
      <c r="F35" s="38">
        <v>0</v>
      </c>
      <c r="G35" s="39">
        <v>0</v>
      </c>
      <c r="H35" s="40">
        <v>0</v>
      </c>
      <c r="I35" s="38">
        <v>0</v>
      </c>
      <c r="J35" s="38">
        <v>0</v>
      </c>
      <c r="K35" s="38">
        <v>0</v>
      </c>
      <c r="L35" s="39">
        <v>0</v>
      </c>
      <c r="M35" s="15">
        <f t="shared" si="0"/>
        <v>0</v>
      </c>
    </row>
  </sheetData>
  <sheetProtection password="C3E5" sheet="1" objects="1" scenarios="1" selectLockedCells="1"/>
  <mergeCells count="2">
    <mergeCell ref="B4:C4"/>
    <mergeCell ref="F4:G4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5"/>
  <sheetViews>
    <sheetView workbookViewId="0">
      <selection activeCell="C10" sqref="C10"/>
    </sheetView>
  </sheetViews>
  <sheetFormatPr defaultRowHeight="15"/>
  <cols>
    <col min="1" max="1" width="4.5703125" customWidth="1"/>
    <col min="2" max="2" width="15.42578125" customWidth="1"/>
    <col min="3" max="3" width="11.85546875" customWidth="1"/>
    <col min="4" max="4" width="11.5703125" bestFit="1" customWidth="1"/>
    <col min="5" max="5" width="12.140625" customWidth="1"/>
    <col min="6" max="6" width="10.140625" customWidth="1"/>
    <col min="7" max="7" width="10.5703125" customWidth="1"/>
    <col min="8" max="8" width="11.85546875" customWidth="1"/>
    <col min="9" max="9" width="9.7109375" customWidth="1"/>
    <col min="10" max="10" width="12.28515625" customWidth="1"/>
    <col min="11" max="11" width="9.7109375" customWidth="1"/>
  </cols>
  <sheetData>
    <row r="2" spans="2:13">
      <c r="B2" s="58" t="s">
        <v>27</v>
      </c>
    </row>
    <row r="4" spans="2:13">
      <c r="B4" s="142" t="s">
        <v>0</v>
      </c>
      <c r="C4" s="142"/>
      <c r="D4" s="1">
        <f>SUM('Room 1'!D4)</f>
        <v>0.25</v>
      </c>
      <c r="F4" s="142" t="s">
        <v>2</v>
      </c>
      <c r="G4" s="142"/>
      <c r="H4" s="1">
        <f>SUM('Room 1'!H4)</f>
        <v>0.77083333333333337</v>
      </c>
    </row>
    <row r="5" spans="2:13">
      <c r="B5" s="26"/>
      <c r="C5" s="26"/>
      <c r="D5" s="1"/>
      <c r="F5" s="26"/>
      <c r="G5" s="26"/>
      <c r="H5" s="1"/>
    </row>
    <row r="6" spans="2:13">
      <c r="B6" s="28" t="s">
        <v>28</v>
      </c>
      <c r="C6" s="28"/>
      <c r="D6" s="79"/>
      <c r="E6" s="80"/>
      <c r="F6" s="28" t="s">
        <v>29</v>
      </c>
      <c r="G6" s="28"/>
      <c r="H6" s="81">
        <v>0</v>
      </c>
      <c r="I6" t="s">
        <v>30</v>
      </c>
      <c r="K6" s="53">
        <f>H6*0.66</f>
        <v>0</v>
      </c>
    </row>
    <row r="7" spans="2:13">
      <c r="B7" s="138"/>
      <c r="C7" s="138"/>
      <c r="D7" s="162"/>
      <c r="E7" s="162"/>
      <c r="F7" s="138"/>
      <c r="G7" s="138"/>
      <c r="H7" s="163"/>
      <c r="I7" s="58" t="s">
        <v>184</v>
      </c>
      <c r="K7" s="53"/>
    </row>
    <row r="8" spans="2:13" ht="15.7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8" customHeight="1" thickBot="1">
      <c r="B9" s="5" t="s">
        <v>1</v>
      </c>
      <c r="C9" s="9" t="s">
        <v>3</v>
      </c>
      <c r="D9" s="10" t="s">
        <v>4</v>
      </c>
      <c r="E9" s="10" t="s">
        <v>5</v>
      </c>
      <c r="F9" s="10" t="s">
        <v>6</v>
      </c>
      <c r="G9" s="11" t="s">
        <v>7</v>
      </c>
      <c r="H9" s="12" t="s">
        <v>3</v>
      </c>
      <c r="I9" s="10" t="s">
        <v>4</v>
      </c>
      <c r="J9" s="10" t="s">
        <v>5</v>
      </c>
      <c r="K9" s="10" t="s">
        <v>6</v>
      </c>
      <c r="L9" s="11" t="s">
        <v>7</v>
      </c>
      <c r="M9" s="13" t="s">
        <v>8</v>
      </c>
    </row>
    <row r="10" spans="2:13" ht="18" customHeight="1" thickBot="1">
      <c r="B10" s="6">
        <f>SUM(D4)</f>
        <v>0.25</v>
      </c>
      <c r="C10" s="29">
        <v>0</v>
      </c>
      <c r="D10" s="30">
        <v>0</v>
      </c>
      <c r="E10" s="30">
        <v>0</v>
      </c>
      <c r="F10" s="30">
        <v>0</v>
      </c>
      <c r="G10" s="31">
        <v>0</v>
      </c>
      <c r="H10" s="32">
        <v>0</v>
      </c>
      <c r="I10" s="30">
        <v>0</v>
      </c>
      <c r="J10" s="30">
        <v>0</v>
      </c>
      <c r="K10" s="30">
        <v>0</v>
      </c>
      <c r="L10" s="31">
        <v>0</v>
      </c>
      <c r="M10" s="14">
        <f>AVERAGE(C10:L10)</f>
        <v>0</v>
      </c>
    </row>
    <row r="11" spans="2:13" ht="18" customHeight="1" thickBot="1">
      <c r="B11" s="7">
        <f>D4+(15/1440)</f>
        <v>0.26041666666666669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6">
        <v>0</v>
      </c>
      <c r="I11" s="34">
        <v>0</v>
      </c>
      <c r="J11" s="34">
        <v>0</v>
      </c>
      <c r="K11" s="34">
        <v>0</v>
      </c>
      <c r="L11" s="35">
        <v>0</v>
      </c>
      <c r="M11" s="14">
        <f t="shared" ref="M11:M35" si="0">AVERAGE(C11:L11)</f>
        <v>0</v>
      </c>
    </row>
    <row r="12" spans="2:13" ht="18" customHeight="1" thickBot="1">
      <c r="B12" s="7">
        <f>B11+(15/1440)</f>
        <v>0.27083333333333337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6">
        <v>0</v>
      </c>
      <c r="I12" s="34">
        <v>0</v>
      </c>
      <c r="J12" s="34">
        <v>0</v>
      </c>
      <c r="K12" s="34">
        <v>0</v>
      </c>
      <c r="L12" s="35">
        <v>0</v>
      </c>
      <c r="M12" s="14">
        <f t="shared" si="0"/>
        <v>0</v>
      </c>
    </row>
    <row r="13" spans="2:13" ht="18" customHeight="1" thickBot="1">
      <c r="B13" s="7">
        <f t="shared" ref="B13:B15" si="1">B12+(15/1440)</f>
        <v>0.28125000000000006</v>
      </c>
      <c r="C13" s="33">
        <v>0</v>
      </c>
      <c r="D13" s="34">
        <v>0</v>
      </c>
      <c r="E13" s="34">
        <v>0</v>
      </c>
      <c r="F13" s="34">
        <v>0</v>
      </c>
      <c r="G13" s="35">
        <v>0</v>
      </c>
      <c r="H13" s="36">
        <v>0</v>
      </c>
      <c r="I13" s="34">
        <v>0</v>
      </c>
      <c r="J13" s="34">
        <v>0</v>
      </c>
      <c r="K13" s="34">
        <v>0</v>
      </c>
      <c r="L13" s="35">
        <v>0</v>
      </c>
      <c r="M13" s="14">
        <f t="shared" si="0"/>
        <v>0</v>
      </c>
    </row>
    <row r="14" spans="2:13" ht="18" customHeight="1" thickBot="1">
      <c r="B14" s="7">
        <f t="shared" si="1"/>
        <v>0.29166666666666674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5">
        <v>0</v>
      </c>
      <c r="M14" s="14">
        <f t="shared" si="0"/>
        <v>0</v>
      </c>
    </row>
    <row r="15" spans="2:13" ht="18" customHeight="1" thickBot="1">
      <c r="B15" s="7">
        <f t="shared" si="1"/>
        <v>0.30208333333333343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6">
        <v>0</v>
      </c>
      <c r="I15" s="34">
        <v>0</v>
      </c>
      <c r="J15" s="34">
        <v>0</v>
      </c>
      <c r="K15" s="34">
        <v>0</v>
      </c>
      <c r="L15" s="35">
        <v>0</v>
      </c>
      <c r="M15" s="14">
        <f t="shared" si="0"/>
        <v>0</v>
      </c>
    </row>
    <row r="16" spans="2:13" ht="18" customHeight="1" thickBot="1">
      <c r="B16" s="7">
        <f>B15+(15/1440)</f>
        <v>0.31250000000000011</v>
      </c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6">
        <v>0</v>
      </c>
      <c r="I16" s="34">
        <v>0</v>
      </c>
      <c r="J16" s="34">
        <v>0</v>
      </c>
      <c r="K16" s="34">
        <v>0</v>
      </c>
      <c r="L16" s="35">
        <v>0</v>
      </c>
      <c r="M16" s="14">
        <f t="shared" si="0"/>
        <v>0</v>
      </c>
    </row>
    <row r="17" spans="2:13" ht="18" customHeight="1" thickBot="1">
      <c r="B17" s="7">
        <f>B16+(60/1440)</f>
        <v>0.3541666666666668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0</v>
      </c>
      <c r="K17" s="34">
        <v>0</v>
      </c>
      <c r="L17" s="35">
        <v>0</v>
      </c>
      <c r="M17" s="14">
        <f t="shared" si="0"/>
        <v>0</v>
      </c>
    </row>
    <row r="18" spans="2:13" ht="18" customHeight="1" thickBot="1">
      <c r="B18" s="7">
        <f t="shared" ref="B18:B19" si="2">B17+(60/1440)</f>
        <v>0.39583333333333348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6">
        <v>0</v>
      </c>
      <c r="I18" s="34">
        <v>0</v>
      </c>
      <c r="J18" s="34">
        <v>0</v>
      </c>
      <c r="K18" s="34">
        <v>0</v>
      </c>
      <c r="L18" s="35">
        <v>0</v>
      </c>
      <c r="M18" s="14">
        <f t="shared" si="0"/>
        <v>0</v>
      </c>
    </row>
    <row r="19" spans="2:13" ht="18" customHeight="1" thickBot="1">
      <c r="B19" s="7">
        <f t="shared" si="2"/>
        <v>0.43750000000000017</v>
      </c>
      <c r="C19" s="33">
        <v>0</v>
      </c>
      <c r="D19" s="34">
        <v>0</v>
      </c>
      <c r="E19" s="34">
        <v>0</v>
      </c>
      <c r="F19" s="34">
        <v>0</v>
      </c>
      <c r="G19" s="35">
        <v>0</v>
      </c>
      <c r="H19" s="36">
        <v>0</v>
      </c>
      <c r="I19" s="34">
        <v>0</v>
      </c>
      <c r="J19" s="34">
        <v>0</v>
      </c>
      <c r="K19" s="34">
        <v>0</v>
      </c>
      <c r="L19" s="35">
        <v>0</v>
      </c>
      <c r="M19" s="14">
        <f t="shared" si="0"/>
        <v>0</v>
      </c>
    </row>
    <row r="20" spans="2:13" ht="18" customHeight="1" thickBot="1">
      <c r="B20" s="7">
        <f>B19+(60/1440)</f>
        <v>0.47916666666666685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0</v>
      </c>
      <c r="I20" s="34">
        <v>0</v>
      </c>
      <c r="J20" s="34">
        <v>0</v>
      </c>
      <c r="K20" s="34">
        <v>0</v>
      </c>
      <c r="L20" s="35">
        <v>0</v>
      </c>
      <c r="M20" s="14">
        <f t="shared" si="0"/>
        <v>0</v>
      </c>
    </row>
    <row r="21" spans="2:13" ht="18" customHeight="1" thickBot="1">
      <c r="B21" s="7">
        <f>IF(AND(B20&gt;=TIMEVALUE("06:00:00"))*(B20&lt;=TIMEVALUE("13:30:00")),SUM(B20+(60/1440)),IF(AND(B20&gt;=TIMEVALUE("14:31:00"))*(B20&lt;=TIMEVALUE("18:30:00")),"NA","N/A"))</f>
        <v>0.52083333333333348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6">
        <v>0</v>
      </c>
      <c r="I21" s="34">
        <v>0</v>
      </c>
      <c r="J21" s="34">
        <v>0</v>
      </c>
      <c r="K21" s="34">
        <v>0</v>
      </c>
      <c r="L21" s="35">
        <v>0</v>
      </c>
      <c r="M21" s="14">
        <f t="shared" si="0"/>
        <v>0</v>
      </c>
    </row>
    <row r="22" spans="2:13" ht="18" customHeight="1" thickBot="1">
      <c r="B22" s="7">
        <f>IF(AND(B21&gt;=TIMEVALUE("06:00:00"))*(B21&lt;=TIMEVALUE("13:30:00")),SUM(B21+(60/1440)),IF(AND(B21&gt;=TIMEVALUE("14:31:00"))*(B21&lt;=TIMEVALUE("18:30:00")),"NA","N/A"))</f>
        <v>0.56250000000000011</v>
      </c>
      <c r="C22" s="33">
        <v>0</v>
      </c>
      <c r="D22" s="34">
        <v>0</v>
      </c>
      <c r="E22" s="34">
        <v>0</v>
      </c>
      <c r="F22" s="34">
        <v>0</v>
      </c>
      <c r="G22" s="35">
        <v>0</v>
      </c>
      <c r="H22" s="36">
        <v>0</v>
      </c>
      <c r="I22" s="34">
        <v>0</v>
      </c>
      <c r="J22" s="34">
        <v>0</v>
      </c>
      <c r="K22" s="34">
        <v>0</v>
      </c>
      <c r="L22" s="35">
        <v>0</v>
      </c>
      <c r="M22" s="14">
        <f t="shared" si="0"/>
        <v>0</v>
      </c>
    </row>
    <row r="23" spans="2:13" ht="18" customHeight="1" thickBot="1">
      <c r="B23" s="7">
        <f>IF(AND(B22&gt;=TIMEVALUE("06:00:00"))*(B22&lt;=TIMEVALUE("13:30:00")),SUM(B22+(60/1440)),IF(AND(B22&gt;=TIMEVALUE("14:31:00"))*(B22&lt;=TIMEVALUE("18:30:00")),"NA","N/A"))</f>
        <v>0.60416666666666674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6">
        <v>0</v>
      </c>
      <c r="I23" s="34">
        <v>0</v>
      </c>
      <c r="J23" s="34">
        <v>0</v>
      </c>
      <c r="K23" s="34">
        <v>0</v>
      </c>
      <c r="L23" s="35">
        <v>0</v>
      </c>
      <c r="M23" s="14">
        <f t="shared" si="0"/>
        <v>0</v>
      </c>
    </row>
    <row r="24" spans="2:13" ht="18" customHeight="1" thickBot="1">
      <c r="B24" s="7">
        <v>0.625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6">
        <v>0</v>
      </c>
      <c r="I24" s="34">
        <v>0</v>
      </c>
      <c r="J24" s="34">
        <v>0</v>
      </c>
      <c r="K24" s="34">
        <v>0</v>
      </c>
      <c r="L24" s="35">
        <v>0</v>
      </c>
      <c r="M24" s="14">
        <f>AVERAGE(C24:L24)</f>
        <v>0</v>
      </c>
    </row>
    <row r="25" spans="2:13" ht="18" customHeight="1" thickBot="1">
      <c r="B25" s="7">
        <f t="shared" ref="B25" si="3">B24+(30/1440)</f>
        <v>0.64583333333333337</v>
      </c>
      <c r="C25" s="33">
        <v>0</v>
      </c>
      <c r="D25" s="34">
        <v>0</v>
      </c>
      <c r="E25" s="34">
        <v>0</v>
      </c>
      <c r="F25" s="34">
        <v>0</v>
      </c>
      <c r="G25" s="35">
        <v>0</v>
      </c>
      <c r="H25" s="36">
        <v>0</v>
      </c>
      <c r="I25" s="34">
        <v>0</v>
      </c>
      <c r="J25" s="34">
        <v>0</v>
      </c>
      <c r="K25" s="34">
        <v>0</v>
      </c>
      <c r="L25" s="35">
        <v>0</v>
      </c>
      <c r="M25" s="14">
        <f t="shared" si="0"/>
        <v>0</v>
      </c>
    </row>
    <row r="26" spans="2:13" ht="18" customHeight="1" thickBot="1">
      <c r="B26" s="7">
        <f>B25+(30/1440)</f>
        <v>0.66666666666666674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6">
        <v>0</v>
      </c>
      <c r="I26" s="34">
        <v>0</v>
      </c>
      <c r="J26" s="34">
        <v>0</v>
      </c>
      <c r="K26" s="34">
        <v>0</v>
      </c>
      <c r="L26" s="35">
        <v>0</v>
      </c>
      <c r="M26" s="14">
        <f t="shared" si="0"/>
        <v>0</v>
      </c>
    </row>
    <row r="27" spans="2:13" ht="18" customHeight="1" thickBot="1">
      <c r="B27" s="7">
        <f>IF(AND(B26&lt;H4),SUM(B26+(30/1440)),IF(AND(B26&gt;=H4),"N/A","N/A"))</f>
        <v>0.68750000000000011</v>
      </c>
      <c r="C27" s="33">
        <v>0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4">
        <v>0</v>
      </c>
      <c r="J27" s="34">
        <v>0</v>
      </c>
      <c r="K27" s="34">
        <v>0</v>
      </c>
      <c r="L27" s="35">
        <v>0</v>
      </c>
      <c r="M27" s="14">
        <f t="shared" si="0"/>
        <v>0</v>
      </c>
    </row>
    <row r="28" spans="2:13" ht="18" customHeight="1" thickBot="1">
      <c r="B28" s="7">
        <f>IF(AND(B27&lt;H4),SUM(B27+(15/1440)),IF(AND(B27&gt;=H4),"N/A","N/A"))</f>
        <v>0.69791666666666674</v>
      </c>
      <c r="C28" s="33">
        <v>0</v>
      </c>
      <c r="D28" s="34">
        <v>0</v>
      </c>
      <c r="E28" s="34">
        <v>0</v>
      </c>
      <c r="F28" s="34">
        <v>0</v>
      </c>
      <c r="G28" s="35">
        <v>0</v>
      </c>
      <c r="H28" s="36">
        <v>0</v>
      </c>
      <c r="I28" s="34">
        <v>0</v>
      </c>
      <c r="J28" s="34">
        <v>0</v>
      </c>
      <c r="K28" s="34">
        <v>0</v>
      </c>
      <c r="L28" s="35">
        <v>0</v>
      </c>
      <c r="M28" s="14">
        <f t="shared" si="0"/>
        <v>0</v>
      </c>
    </row>
    <row r="29" spans="2:13" ht="18" customHeight="1" thickBot="1">
      <c r="B29" s="7">
        <f>IF(AND(B28&lt;H4),SUM(B28+(15/1440)),IF(AND(B28&gt;=H4),"N/A","N/A"))</f>
        <v>0.70833333333333337</v>
      </c>
      <c r="C29" s="33">
        <v>0</v>
      </c>
      <c r="D29" s="34">
        <v>0</v>
      </c>
      <c r="E29" s="34">
        <v>0</v>
      </c>
      <c r="F29" s="34">
        <v>0</v>
      </c>
      <c r="G29" s="35">
        <v>0</v>
      </c>
      <c r="H29" s="36">
        <v>0</v>
      </c>
      <c r="I29" s="34">
        <v>0</v>
      </c>
      <c r="J29" s="34">
        <v>0</v>
      </c>
      <c r="K29" s="34">
        <v>0</v>
      </c>
      <c r="L29" s="35">
        <v>0</v>
      </c>
      <c r="M29" s="14">
        <f t="shared" si="0"/>
        <v>0</v>
      </c>
    </row>
    <row r="30" spans="2:13" ht="18" customHeight="1" thickBot="1">
      <c r="B30" s="7">
        <f>IF(AND(B29&lt;H4),SUM(B29+(15/1440)),IF(AND(B29&gt;=H4),"N/A","N/A"))</f>
        <v>0.71875</v>
      </c>
      <c r="C30" s="33">
        <v>0</v>
      </c>
      <c r="D30" s="34">
        <v>0</v>
      </c>
      <c r="E30" s="34">
        <v>0</v>
      </c>
      <c r="F30" s="34">
        <v>0</v>
      </c>
      <c r="G30" s="35">
        <v>0</v>
      </c>
      <c r="H30" s="36">
        <v>0</v>
      </c>
      <c r="I30" s="34">
        <v>0</v>
      </c>
      <c r="J30" s="34">
        <v>0</v>
      </c>
      <c r="K30" s="34">
        <v>0</v>
      </c>
      <c r="L30" s="35">
        <v>0</v>
      </c>
      <c r="M30" s="14">
        <f t="shared" si="0"/>
        <v>0</v>
      </c>
    </row>
    <row r="31" spans="2:13" ht="18" customHeight="1" thickBot="1">
      <c r="B31" s="7">
        <f>IF(AND(B30&lt;H4),SUM(B30+(15/1440)),IF(AND(B30&gt;=H4),"N/A","N/A"))</f>
        <v>0.72916666666666663</v>
      </c>
      <c r="C31" s="33">
        <v>0</v>
      </c>
      <c r="D31" s="34">
        <v>0</v>
      </c>
      <c r="E31" s="34">
        <v>0</v>
      </c>
      <c r="F31" s="34">
        <v>0</v>
      </c>
      <c r="G31" s="35">
        <v>0</v>
      </c>
      <c r="H31" s="36">
        <v>0</v>
      </c>
      <c r="I31" s="34">
        <v>0</v>
      </c>
      <c r="J31" s="34">
        <v>0</v>
      </c>
      <c r="K31" s="34">
        <v>0</v>
      </c>
      <c r="L31" s="35">
        <v>0</v>
      </c>
      <c r="M31" s="14">
        <f t="shared" si="0"/>
        <v>0</v>
      </c>
    </row>
    <row r="32" spans="2:13" ht="18" customHeight="1" thickBot="1">
      <c r="B32" s="7">
        <f>IF(AND(B31&lt;H4),SUM(B31+(15/1440)),IF(AND(B31&gt;=H4),"N/A","N/A"))</f>
        <v>0.73958333333333326</v>
      </c>
      <c r="C32" s="33">
        <v>0</v>
      </c>
      <c r="D32" s="34">
        <v>0</v>
      </c>
      <c r="E32" s="34">
        <v>0</v>
      </c>
      <c r="F32" s="34">
        <v>0</v>
      </c>
      <c r="G32" s="35">
        <v>0</v>
      </c>
      <c r="H32" s="36">
        <v>0</v>
      </c>
      <c r="I32" s="34">
        <v>0</v>
      </c>
      <c r="J32" s="34">
        <v>0</v>
      </c>
      <c r="K32" s="34">
        <v>0</v>
      </c>
      <c r="L32" s="35">
        <v>0</v>
      </c>
      <c r="M32" s="14">
        <f t="shared" si="0"/>
        <v>0</v>
      </c>
    </row>
    <row r="33" spans="2:13" ht="18" customHeight="1" thickBot="1">
      <c r="B33" s="7">
        <f>IF(AND(B32&lt;H4),SUM(B32+(15/1440)),IF(AND(B32&gt;=H4),"N/A","N/A"))</f>
        <v>0.74999999999999989</v>
      </c>
      <c r="C33" s="33">
        <v>0</v>
      </c>
      <c r="D33" s="34">
        <v>0</v>
      </c>
      <c r="E33" s="34">
        <v>0</v>
      </c>
      <c r="F33" s="34">
        <v>0</v>
      </c>
      <c r="G33" s="35">
        <v>0</v>
      </c>
      <c r="H33" s="36">
        <v>0</v>
      </c>
      <c r="I33" s="34">
        <v>0</v>
      </c>
      <c r="J33" s="34">
        <v>0</v>
      </c>
      <c r="K33" s="34">
        <v>0</v>
      </c>
      <c r="L33" s="35">
        <v>0</v>
      </c>
      <c r="M33" s="14">
        <f t="shared" si="0"/>
        <v>0</v>
      </c>
    </row>
    <row r="34" spans="2:13" ht="18" customHeight="1">
      <c r="B34" s="7">
        <f>IF(AND(B33&lt;H4),SUM(B33+(15/1440)),IF(AND(B33&gt;=H4),"N/A","N/A"))</f>
        <v>0.76041666666666652</v>
      </c>
      <c r="C34" s="33">
        <v>0</v>
      </c>
      <c r="D34" s="34">
        <v>0</v>
      </c>
      <c r="E34" s="34">
        <v>0</v>
      </c>
      <c r="F34" s="34">
        <v>0</v>
      </c>
      <c r="G34" s="35">
        <v>0</v>
      </c>
      <c r="H34" s="36">
        <v>0</v>
      </c>
      <c r="I34" s="34">
        <v>0</v>
      </c>
      <c r="J34" s="34">
        <v>0</v>
      </c>
      <c r="K34" s="34">
        <v>0</v>
      </c>
      <c r="L34" s="35">
        <v>0</v>
      </c>
      <c r="M34" s="14">
        <f t="shared" si="0"/>
        <v>0</v>
      </c>
    </row>
    <row r="35" spans="2:13" ht="18" customHeight="1" thickBot="1">
      <c r="B35" s="8">
        <f>IF(AND(B34&lt;H4),SUM(B34+(15/1440)),IF(AND(B34&gt;=H4),"N/A","N/A"))</f>
        <v>0.77083333333333315</v>
      </c>
      <c r="C35" s="37">
        <v>0</v>
      </c>
      <c r="D35" s="38">
        <v>0</v>
      </c>
      <c r="E35" s="38">
        <v>0</v>
      </c>
      <c r="F35" s="38">
        <v>0</v>
      </c>
      <c r="G35" s="39">
        <v>0</v>
      </c>
      <c r="H35" s="40">
        <v>0</v>
      </c>
      <c r="I35" s="38">
        <v>0</v>
      </c>
      <c r="J35" s="38">
        <v>0</v>
      </c>
      <c r="K35" s="38">
        <v>0</v>
      </c>
      <c r="L35" s="39">
        <v>0</v>
      </c>
      <c r="M35" s="15">
        <f t="shared" si="0"/>
        <v>0</v>
      </c>
    </row>
  </sheetData>
  <sheetProtection password="C3E5" sheet="1" objects="1" scenarios="1" selectLockedCells="1"/>
  <mergeCells count="2">
    <mergeCell ref="B4:C4"/>
    <mergeCell ref="F4:G4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35"/>
  <sheetViews>
    <sheetView workbookViewId="0">
      <selection activeCell="D7" sqref="D7"/>
    </sheetView>
  </sheetViews>
  <sheetFormatPr defaultRowHeight="15"/>
  <cols>
    <col min="1" max="1" width="4.5703125" customWidth="1"/>
    <col min="2" max="2" width="15.42578125" customWidth="1"/>
    <col min="3" max="3" width="11.85546875" customWidth="1"/>
    <col min="4" max="4" width="11.5703125" bestFit="1" customWidth="1"/>
    <col min="5" max="5" width="12.140625" customWidth="1"/>
    <col min="6" max="6" width="10.140625" customWidth="1"/>
    <col min="7" max="7" width="10.5703125" customWidth="1"/>
    <col min="8" max="8" width="11.85546875" customWidth="1"/>
    <col min="9" max="9" width="9.7109375" customWidth="1"/>
    <col min="10" max="10" width="12.28515625" customWidth="1"/>
    <col min="11" max="11" width="9.7109375" customWidth="1"/>
  </cols>
  <sheetData>
    <row r="2" spans="2:13">
      <c r="B2" s="58" t="s">
        <v>27</v>
      </c>
    </row>
    <row r="4" spans="2:13">
      <c r="B4" s="142" t="s">
        <v>0</v>
      </c>
      <c r="C4" s="142"/>
      <c r="D4" s="1">
        <f>SUM('Room 1'!D4)</f>
        <v>0.25</v>
      </c>
      <c r="F4" s="142" t="s">
        <v>2</v>
      </c>
      <c r="G4" s="142"/>
      <c r="H4" s="1">
        <f>SUM('Room 1'!H4)</f>
        <v>0.77083333333333337</v>
      </c>
    </row>
    <row r="5" spans="2:13">
      <c r="B5" s="2"/>
      <c r="C5" s="2"/>
      <c r="D5" s="1"/>
      <c r="F5" s="2"/>
      <c r="G5" s="2"/>
      <c r="H5" s="1"/>
    </row>
    <row r="6" spans="2:13">
      <c r="B6" s="28" t="s">
        <v>28</v>
      </c>
      <c r="C6" s="28"/>
      <c r="D6" s="79"/>
      <c r="E6" s="80"/>
      <c r="F6" s="28" t="s">
        <v>29</v>
      </c>
      <c r="G6" s="28"/>
      <c r="H6" s="81">
        <v>0</v>
      </c>
      <c r="I6" t="s">
        <v>30</v>
      </c>
      <c r="K6" s="53">
        <f>H6*0.66</f>
        <v>0</v>
      </c>
    </row>
    <row r="7" spans="2:13">
      <c r="B7" s="138"/>
      <c r="C7" s="138"/>
      <c r="D7" s="162"/>
      <c r="E7" s="162"/>
      <c r="F7" s="138"/>
      <c r="G7" s="138"/>
      <c r="H7" s="163"/>
      <c r="I7" s="58" t="s">
        <v>184</v>
      </c>
      <c r="K7" s="53"/>
    </row>
    <row r="8" spans="2:13" ht="15.7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8" customHeight="1" thickBot="1">
      <c r="B9" s="5" t="s">
        <v>1</v>
      </c>
      <c r="C9" s="9" t="s">
        <v>3</v>
      </c>
      <c r="D9" s="10" t="s">
        <v>4</v>
      </c>
      <c r="E9" s="10" t="s">
        <v>5</v>
      </c>
      <c r="F9" s="10" t="s">
        <v>6</v>
      </c>
      <c r="G9" s="11" t="s">
        <v>7</v>
      </c>
      <c r="H9" s="12" t="s">
        <v>3</v>
      </c>
      <c r="I9" s="10" t="s">
        <v>4</v>
      </c>
      <c r="J9" s="10" t="s">
        <v>5</v>
      </c>
      <c r="K9" s="10" t="s">
        <v>6</v>
      </c>
      <c r="L9" s="11" t="s">
        <v>7</v>
      </c>
      <c r="M9" s="13" t="s">
        <v>8</v>
      </c>
    </row>
    <row r="10" spans="2:13" ht="18" customHeight="1" thickBot="1">
      <c r="B10" s="6">
        <f>SUM(D4)</f>
        <v>0.25</v>
      </c>
      <c r="C10" s="29">
        <v>0</v>
      </c>
      <c r="D10" s="30">
        <v>0</v>
      </c>
      <c r="E10" s="30">
        <v>0</v>
      </c>
      <c r="F10" s="30">
        <v>0</v>
      </c>
      <c r="G10" s="31">
        <v>0</v>
      </c>
      <c r="H10" s="32">
        <v>0</v>
      </c>
      <c r="I10" s="30">
        <v>0</v>
      </c>
      <c r="J10" s="30">
        <v>0</v>
      </c>
      <c r="K10" s="30">
        <v>0</v>
      </c>
      <c r="L10" s="31">
        <v>0</v>
      </c>
      <c r="M10" s="14">
        <f>AVERAGE(C10:L10)</f>
        <v>0</v>
      </c>
    </row>
    <row r="11" spans="2:13" ht="18" customHeight="1" thickBot="1">
      <c r="B11" s="7">
        <f>D4+(15/1440)</f>
        <v>0.26041666666666669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6">
        <v>0</v>
      </c>
      <c r="I11" s="34">
        <v>0</v>
      </c>
      <c r="J11" s="34">
        <v>0</v>
      </c>
      <c r="K11" s="34">
        <v>0</v>
      </c>
      <c r="L11" s="35">
        <v>0</v>
      </c>
      <c r="M11" s="14">
        <f t="shared" ref="M11:M35" si="0">AVERAGE(C11:L11)</f>
        <v>0</v>
      </c>
    </row>
    <row r="12" spans="2:13" ht="18" customHeight="1" thickBot="1">
      <c r="B12" s="7">
        <f>B11+(15/1440)</f>
        <v>0.27083333333333337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6">
        <v>0</v>
      </c>
      <c r="I12" s="34">
        <v>0</v>
      </c>
      <c r="J12" s="34">
        <v>0</v>
      </c>
      <c r="K12" s="34">
        <v>0</v>
      </c>
      <c r="L12" s="35">
        <v>0</v>
      </c>
      <c r="M12" s="14">
        <f t="shared" si="0"/>
        <v>0</v>
      </c>
    </row>
    <row r="13" spans="2:13" ht="18" customHeight="1" thickBot="1">
      <c r="B13" s="7">
        <f t="shared" ref="B13:B15" si="1">B12+(15/1440)</f>
        <v>0.28125000000000006</v>
      </c>
      <c r="C13" s="33">
        <v>0</v>
      </c>
      <c r="D13" s="34">
        <v>0</v>
      </c>
      <c r="E13" s="34">
        <v>0</v>
      </c>
      <c r="F13" s="34">
        <v>0</v>
      </c>
      <c r="G13" s="35">
        <v>0</v>
      </c>
      <c r="H13" s="36">
        <v>0</v>
      </c>
      <c r="I13" s="34">
        <v>0</v>
      </c>
      <c r="J13" s="34">
        <v>0</v>
      </c>
      <c r="K13" s="34">
        <v>0</v>
      </c>
      <c r="L13" s="35">
        <v>0</v>
      </c>
      <c r="M13" s="14">
        <f t="shared" si="0"/>
        <v>0</v>
      </c>
    </row>
    <row r="14" spans="2:13" ht="18" customHeight="1" thickBot="1">
      <c r="B14" s="7">
        <f t="shared" si="1"/>
        <v>0.29166666666666674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5">
        <v>0</v>
      </c>
      <c r="M14" s="14">
        <f t="shared" si="0"/>
        <v>0</v>
      </c>
    </row>
    <row r="15" spans="2:13" ht="18" customHeight="1" thickBot="1">
      <c r="B15" s="7">
        <f t="shared" si="1"/>
        <v>0.30208333333333343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6">
        <v>0</v>
      </c>
      <c r="I15" s="34">
        <v>0</v>
      </c>
      <c r="J15" s="34">
        <v>0</v>
      </c>
      <c r="K15" s="34">
        <v>0</v>
      </c>
      <c r="L15" s="35">
        <v>0</v>
      </c>
      <c r="M15" s="14">
        <f t="shared" si="0"/>
        <v>0</v>
      </c>
    </row>
    <row r="16" spans="2:13" ht="18" customHeight="1" thickBot="1">
      <c r="B16" s="7">
        <f>B15+(15/1440)</f>
        <v>0.31250000000000011</v>
      </c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6">
        <v>0</v>
      </c>
      <c r="I16" s="34">
        <v>0</v>
      </c>
      <c r="J16" s="34">
        <v>0</v>
      </c>
      <c r="K16" s="34">
        <v>0</v>
      </c>
      <c r="L16" s="35">
        <v>0</v>
      </c>
      <c r="M16" s="14">
        <f t="shared" si="0"/>
        <v>0</v>
      </c>
    </row>
    <row r="17" spans="2:13" ht="18" customHeight="1" thickBot="1">
      <c r="B17" s="7">
        <f>B16+(60/1440)</f>
        <v>0.3541666666666668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0</v>
      </c>
      <c r="K17" s="34">
        <v>0</v>
      </c>
      <c r="L17" s="35">
        <v>0</v>
      </c>
      <c r="M17" s="14">
        <f t="shared" si="0"/>
        <v>0</v>
      </c>
    </row>
    <row r="18" spans="2:13" ht="18" customHeight="1" thickBot="1">
      <c r="B18" s="7">
        <f t="shared" ref="B18:B19" si="2">B17+(60/1440)</f>
        <v>0.39583333333333348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6">
        <v>0</v>
      </c>
      <c r="I18" s="34">
        <v>0</v>
      </c>
      <c r="J18" s="34">
        <v>0</v>
      </c>
      <c r="K18" s="34">
        <v>0</v>
      </c>
      <c r="L18" s="35">
        <v>0</v>
      </c>
      <c r="M18" s="14">
        <f t="shared" si="0"/>
        <v>0</v>
      </c>
    </row>
    <row r="19" spans="2:13" ht="18" customHeight="1" thickBot="1">
      <c r="B19" s="7">
        <f t="shared" si="2"/>
        <v>0.43750000000000017</v>
      </c>
      <c r="C19" s="33">
        <v>0</v>
      </c>
      <c r="D19" s="34">
        <v>0</v>
      </c>
      <c r="E19" s="34">
        <v>0</v>
      </c>
      <c r="F19" s="34">
        <v>0</v>
      </c>
      <c r="G19" s="35">
        <v>0</v>
      </c>
      <c r="H19" s="36">
        <v>0</v>
      </c>
      <c r="I19" s="34">
        <v>0</v>
      </c>
      <c r="J19" s="34">
        <v>0</v>
      </c>
      <c r="K19" s="34">
        <v>0</v>
      </c>
      <c r="L19" s="35">
        <v>0</v>
      </c>
      <c r="M19" s="14">
        <f t="shared" si="0"/>
        <v>0</v>
      </c>
    </row>
    <row r="20" spans="2:13" ht="18" customHeight="1" thickBot="1">
      <c r="B20" s="7">
        <f>B19+(60/1440)</f>
        <v>0.47916666666666685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0</v>
      </c>
      <c r="I20" s="34">
        <v>0</v>
      </c>
      <c r="J20" s="34">
        <v>0</v>
      </c>
      <c r="K20" s="34">
        <v>0</v>
      </c>
      <c r="L20" s="35">
        <v>0</v>
      </c>
      <c r="M20" s="14">
        <f t="shared" si="0"/>
        <v>0</v>
      </c>
    </row>
    <row r="21" spans="2:13" ht="18" customHeight="1" thickBot="1">
      <c r="B21" s="7">
        <f>IF(AND(B20&gt;=TIMEVALUE("06:00:00"))*(B20&lt;=TIMEVALUE("13:30:00")),SUM(B20+(60/1440)),IF(AND(B20&gt;=TIMEVALUE("14:31:00"))*(B20&lt;=TIMEVALUE("18:30:00")),"NA","N/A"))</f>
        <v>0.52083333333333348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6">
        <v>0</v>
      </c>
      <c r="I21" s="34">
        <v>0</v>
      </c>
      <c r="J21" s="34">
        <v>0</v>
      </c>
      <c r="K21" s="34">
        <v>0</v>
      </c>
      <c r="L21" s="35">
        <v>0</v>
      </c>
      <c r="M21" s="14">
        <f t="shared" si="0"/>
        <v>0</v>
      </c>
    </row>
    <row r="22" spans="2:13" ht="18" customHeight="1" thickBot="1">
      <c r="B22" s="7">
        <f>IF(AND(B21&gt;=TIMEVALUE("06:00:00"))*(B21&lt;=TIMEVALUE("13:30:00")),SUM(B21+(60/1440)),IF(AND(B21&gt;=TIMEVALUE("14:31:00"))*(B21&lt;=TIMEVALUE("18:30:00")),"NA","N/A"))</f>
        <v>0.56250000000000011</v>
      </c>
      <c r="C22" s="33">
        <v>0</v>
      </c>
      <c r="D22" s="34">
        <v>0</v>
      </c>
      <c r="E22" s="34">
        <v>0</v>
      </c>
      <c r="F22" s="34">
        <v>0</v>
      </c>
      <c r="G22" s="35">
        <v>0</v>
      </c>
      <c r="H22" s="36">
        <v>0</v>
      </c>
      <c r="I22" s="34">
        <v>0</v>
      </c>
      <c r="J22" s="34">
        <v>0</v>
      </c>
      <c r="K22" s="34">
        <v>0</v>
      </c>
      <c r="L22" s="35">
        <v>0</v>
      </c>
      <c r="M22" s="14">
        <f t="shared" si="0"/>
        <v>0</v>
      </c>
    </row>
    <row r="23" spans="2:13" ht="18" customHeight="1" thickBot="1">
      <c r="B23" s="7">
        <f>IF(AND(B22&gt;=TIMEVALUE("06:00:00"))*(B22&lt;=TIMEVALUE("13:30:00")),SUM(B22+(60/1440)),IF(AND(B22&gt;=TIMEVALUE("14:31:00"))*(B22&lt;=TIMEVALUE("18:30:00")),"NA","N/A"))</f>
        <v>0.60416666666666674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6">
        <v>0</v>
      </c>
      <c r="I23" s="34">
        <v>0</v>
      </c>
      <c r="J23" s="34">
        <v>0</v>
      </c>
      <c r="K23" s="34">
        <v>0</v>
      </c>
      <c r="L23" s="35">
        <v>0</v>
      </c>
      <c r="M23" s="14">
        <f t="shared" si="0"/>
        <v>0</v>
      </c>
    </row>
    <row r="24" spans="2:13" ht="18" customHeight="1" thickBot="1">
      <c r="B24" s="7">
        <v>0.625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6">
        <v>0</v>
      </c>
      <c r="I24" s="34">
        <v>0</v>
      </c>
      <c r="J24" s="34">
        <v>0</v>
      </c>
      <c r="K24" s="34">
        <v>0</v>
      </c>
      <c r="L24" s="35">
        <v>0</v>
      </c>
      <c r="M24" s="14">
        <f>AVERAGE(C24:L24)</f>
        <v>0</v>
      </c>
    </row>
    <row r="25" spans="2:13" ht="18" customHeight="1" thickBot="1">
      <c r="B25" s="7">
        <f t="shared" ref="B25" si="3">B24+(30/1440)</f>
        <v>0.64583333333333337</v>
      </c>
      <c r="C25" s="33">
        <v>0</v>
      </c>
      <c r="D25" s="34">
        <v>0</v>
      </c>
      <c r="E25" s="34">
        <v>0</v>
      </c>
      <c r="F25" s="34">
        <v>0</v>
      </c>
      <c r="G25" s="35">
        <v>0</v>
      </c>
      <c r="H25" s="36">
        <v>0</v>
      </c>
      <c r="I25" s="34">
        <v>0</v>
      </c>
      <c r="J25" s="34">
        <v>0</v>
      </c>
      <c r="K25" s="34">
        <v>0</v>
      </c>
      <c r="L25" s="35">
        <v>0</v>
      </c>
      <c r="M25" s="14">
        <f t="shared" si="0"/>
        <v>0</v>
      </c>
    </row>
    <row r="26" spans="2:13" ht="18" customHeight="1" thickBot="1">
      <c r="B26" s="7">
        <f>B25+(30/1440)</f>
        <v>0.66666666666666674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6">
        <v>0</v>
      </c>
      <c r="I26" s="34">
        <v>0</v>
      </c>
      <c r="J26" s="34">
        <v>0</v>
      </c>
      <c r="K26" s="34">
        <v>0</v>
      </c>
      <c r="L26" s="35">
        <v>0</v>
      </c>
      <c r="M26" s="14">
        <f t="shared" si="0"/>
        <v>0</v>
      </c>
    </row>
    <row r="27" spans="2:13" ht="18" customHeight="1" thickBot="1">
      <c r="B27" s="7">
        <f>IF(AND(B26&lt;H4),SUM(B26+(30/1440)),IF(AND(B26&gt;=H4),"N/A","N/A"))</f>
        <v>0.68750000000000011</v>
      </c>
      <c r="C27" s="33">
        <v>0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4">
        <v>0</v>
      </c>
      <c r="J27" s="34">
        <v>0</v>
      </c>
      <c r="K27" s="34">
        <v>0</v>
      </c>
      <c r="L27" s="35">
        <v>0</v>
      </c>
      <c r="M27" s="14">
        <f t="shared" si="0"/>
        <v>0</v>
      </c>
    </row>
    <row r="28" spans="2:13" ht="18" customHeight="1" thickBot="1">
      <c r="B28" s="7">
        <f>IF(AND(B27&lt;H4),SUM(B27+(15/1440)),IF(AND(B27&gt;=H4),"N/A","N/A"))</f>
        <v>0.69791666666666674</v>
      </c>
      <c r="C28" s="33">
        <v>0</v>
      </c>
      <c r="D28" s="34">
        <v>0</v>
      </c>
      <c r="E28" s="34">
        <v>0</v>
      </c>
      <c r="F28" s="34">
        <v>0</v>
      </c>
      <c r="G28" s="35">
        <v>0</v>
      </c>
      <c r="H28" s="36">
        <v>0</v>
      </c>
      <c r="I28" s="34">
        <v>0</v>
      </c>
      <c r="J28" s="34">
        <v>0</v>
      </c>
      <c r="K28" s="34">
        <v>0</v>
      </c>
      <c r="L28" s="35">
        <v>0</v>
      </c>
      <c r="M28" s="14">
        <f t="shared" si="0"/>
        <v>0</v>
      </c>
    </row>
    <row r="29" spans="2:13" ht="18" customHeight="1" thickBot="1">
      <c r="B29" s="7">
        <f>IF(AND(B28&lt;H4),SUM(B28+(15/1440)),IF(AND(B28&gt;=H4),"N/A","N/A"))</f>
        <v>0.70833333333333337</v>
      </c>
      <c r="C29" s="33">
        <v>0</v>
      </c>
      <c r="D29" s="34">
        <v>0</v>
      </c>
      <c r="E29" s="34">
        <v>0</v>
      </c>
      <c r="F29" s="34">
        <v>0</v>
      </c>
      <c r="G29" s="35">
        <v>0</v>
      </c>
      <c r="H29" s="36">
        <v>0</v>
      </c>
      <c r="I29" s="34">
        <v>0</v>
      </c>
      <c r="J29" s="34">
        <v>0</v>
      </c>
      <c r="K29" s="34">
        <v>0</v>
      </c>
      <c r="L29" s="35">
        <v>0</v>
      </c>
      <c r="M29" s="14">
        <f t="shared" si="0"/>
        <v>0</v>
      </c>
    </row>
    <row r="30" spans="2:13" ht="18" customHeight="1" thickBot="1">
      <c r="B30" s="7">
        <f>IF(AND(B29&lt;H4),SUM(B29+(15/1440)),IF(AND(B29&gt;=H4),"N/A","N/A"))</f>
        <v>0.71875</v>
      </c>
      <c r="C30" s="33">
        <v>0</v>
      </c>
      <c r="D30" s="34">
        <v>0</v>
      </c>
      <c r="E30" s="34">
        <v>0</v>
      </c>
      <c r="F30" s="34">
        <v>0</v>
      </c>
      <c r="G30" s="35">
        <v>0</v>
      </c>
      <c r="H30" s="36">
        <v>0</v>
      </c>
      <c r="I30" s="34">
        <v>0</v>
      </c>
      <c r="J30" s="34">
        <v>0</v>
      </c>
      <c r="K30" s="34">
        <v>0</v>
      </c>
      <c r="L30" s="35">
        <v>0</v>
      </c>
      <c r="M30" s="14">
        <f t="shared" si="0"/>
        <v>0</v>
      </c>
    </row>
    <row r="31" spans="2:13" ht="18" customHeight="1" thickBot="1">
      <c r="B31" s="7">
        <f>IF(AND(B30&lt;H4),SUM(B30+(15/1440)),IF(AND(B30&gt;=H4),"N/A","N/A"))</f>
        <v>0.72916666666666663</v>
      </c>
      <c r="C31" s="33">
        <v>0</v>
      </c>
      <c r="D31" s="34">
        <v>0</v>
      </c>
      <c r="E31" s="34">
        <v>0</v>
      </c>
      <c r="F31" s="34">
        <v>0</v>
      </c>
      <c r="G31" s="35">
        <v>0</v>
      </c>
      <c r="H31" s="36">
        <v>0</v>
      </c>
      <c r="I31" s="34">
        <v>0</v>
      </c>
      <c r="J31" s="34">
        <v>0</v>
      </c>
      <c r="K31" s="34">
        <v>0</v>
      </c>
      <c r="L31" s="35">
        <v>0</v>
      </c>
      <c r="M31" s="14">
        <f t="shared" si="0"/>
        <v>0</v>
      </c>
    </row>
    <row r="32" spans="2:13" ht="18" customHeight="1" thickBot="1">
      <c r="B32" s="7">
        <f>IF(AND(B31&lt;H4),SUM(B31+(15/1440)),IF(AND(B31&gt;=H4),"N/A","N/A"))</f>
        <v>0.73958333333333326</v>
      </c>
      <c r="C32" s="33">
        <v>0</v>
      </c>
      <c r="D32" s="34">
        <v>0</v>
      </c>
      <c r="E32" s="34">
        <v>0</v>
      </c>
      <c r="F32" s="34">
        <v>0</v>
      </c>
      <c r="G32" s="35">
        <v>0</v>
      </c>
      <c r="H32" s="36">
        <v>0</v>
      </c>
      <c r="I32" s="34">
        <v>0</v>
      </c>
      <c r="J32" s="34">
        <v>0</v>
      </c>
      <c r="K32" s="34">
        <v>0</v>
      </c>
      <c r="L32" s="35">
        <v>0</v>
      </c>
      <c r="M32" s="14">
        <f t="shared" si="0"/>
        <v>0</v>
      </c>
    </row>
    <row r="33" spans="2:13" ht="18" customHeight="1" thickBot="1">
      <c r="B33" s="7">
        <f>IF(AND(B32&lt;H4),SUM(B32+(15/1440)),IF(AND(B32&gt;=H4),"N/A","N/A"))</f>
        <v>0.74999999999999989</v>
      </c>
      <c r="C33" s="33">
        <v>0</v>
      </c>
      <c r="D33" s="34">
        <v>0</v>
      </c>
      <c r="E33" s="34">
        <v>0</v>
      </c>
      <c r="F33" s="34">
        <v>0</v>
      </c>
      <c r="G33" s="35">
        <v>0</v>
      </c>
      <c r="H33" s="36">
        <v>0</v>
      </c>
      <c r="I33" s="34">
        <v>0</v>
      </c>
      <c r="J33" s="34">
        <v>0</v>
      </c>
      <c r="K33" s="34">
        <v>0</v>
      </c>
      <c r="L33" s="35">
        <v>0</v>
      </c>
      <c r="M33" s="14">
        <f t="shared" si="0"/>
        <v>0</v>
      </c>
    </row>
    <row r="34" spans="2:13" ht="18" customHeight="1">
      <c r="B34" s="7">
        <f>IF(AND(B33&lt;H4),SUM(B33+(15/1440)),IF(AND(B33&gt;=H4),"N/A","N/A"))</f>
        <v>0.76041666666666652</v>
      </c>
      <c r="C34" s="33">
        <v>0</v>
      </c>
      <c r="D34" s="34">
        <v>0</v>
      </c>
      <c r="E34" s="34">
        <v>0</v>
      </c>
      <c r="F34" s="34">
        <v>0</v>
      </c>
      <c r="G34" s="35">
        <v>0</v>
      </c>
      <c r="H34" s="36">
        <v>0</v>
      </c>
      <c r="I34" s="34">
        <v>0</v>
      </c>
      <c r="J34" s="34">
        <v>0</v>
      </c>
      <c r="K34" s="34">
        <v>0</v>
      </c>
      <c r="L34" s="35">
        <v>0</v>
      </c>
      <c r="M34" s="14">
        <f t="shared" si="0"/>
        <v>0</v>
      </c>
    </row>
    <row r="35" spans="2:13" ht="18" customHeight="1" thickBot="1">
      <c r="B35" s="8">
        <f>IF(AND(B34&lt;H4),SUM(B34+(15/1440)),IF(AND(B34&gt;=H4),"N/A","N/A"))</f>
        <v>0.77083333333333315</v>
      </c>
      <c r="C35" s="37">
        <v>0</v>
      </c>
      <c r="D35" s="38">
        <v>0</v>
      </c>
      <c r="E35" s="38">
        <v>0</v>
      </c>
      <c r="F35" s="38">
        <v>0</v>
      </c>
      <c r="G35" s="39">
        <v>0</v>
      </c>
      <c r="H35" s="40">
        <v>0</v>
      </c>
      <c r="I35" s="38">
        <v>0</v>
      </c>
      <c r="J35" s="38">
        <v>0</v>
      </c>
      <c r="K35" s="38">
        <v>0</v>
      </c>
      <c r="L35" s="39">
        <v>0</v>
      </c>
      <c r="M35" s="15">
        <f t="shared" si="0"/>
        <v>0</v>
      </c>
    </row>
  </sheetData>
  <sheetProtection password="C3E5" sheet="1" objects="1" scenarios="1" selectLockedCells="1"/>
  <mergeCells count="2">
    <mergeCell ref="B4:C4"/>
    <mergeCell ref="F4:G4"/>
  </mergeCells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5"/>
  <sheetViews>
    <sheetView topLeftCell="A4" workbookViewId="0">
      <selection activeCell="C10" sqref="C10"/>
    </sheetView>
  </sheetViews>
  <sheetFormatPr defaultRowHeight="15"/>
  <cols>
    <col min="1" max="1" width="4.5703125" customWidth="1"/>
    <col min="2" max="2" width="15.42578125" customWidth="1"/>
    <col min="3" max="3" width="11.85546875" customWidth="1"/>
    <col min="4" max="4" width="11.5703125" bestFit="1" customWidth="1"/>
    <col min="5" max="5" width="12.140625" customWidth="1"/>
    <col min="6" max="6" width="10.140625" customWidth="1"/>
    <col min="7" max="7" width="10.5703125" customWidth="1"/>
    <col min="8" max="8" width="11.85546875" customWidth="1"/>
    <col min="9" max="9" width="9.7109375" customWidth="1"/>
    <col min="10" max="10" width="12.28515625" customWidth="1"/>
    <col min="11" max="11" width="9.7109375" customWidth="1"/>
  </cols>
  <sheetData>
    <row r="2" spans="2:13">
      <c r="B2" s="58" t="s">
        <v>27</v>
      </c>
    </row>
    <row r="4" spans="2:13">
      <c r="B4" s="142" t="s">
        <v>0</v>
      </c>
      <c r="C4" s="142"/>
      <c r="D4" s="1">
        <f>SUM('Room 1'!D4)</f>
        <v>0.25</v>
      </c>
      <c r="F4" s="142" t="s">
        <v>2</v>
      </c>
      <c r="G4" s="142"/>
      <c r="H4" s="1">
        <f>SUM('Room 1'!H4)</f>
        <v>0.77083333333333337</v>
      </c>
    </row>
    <row r="5" spans="2:13">
      <c r="B5" s="2"/>
      <c r="C5" s="2"/>
      <c r="D5" s="1"/>
      <c r="F5" s="2"/>
      <c r="G5" s="2"/>
      <c r="H5" s="1"/>
    </row>
    <row r="6" spans="2:13">
      <c r="B6" s="28" t="s">
        <v>28</v>
      </c>
      <c r="C6" s="28"/>
      <c r="D6" s="79"/>
      <c r="E6" s="80"/>
      <c r="F6" s="28" t="s">
        <v>29</v>
      </c>
      <c r="G6" s="28"/>
      <c r="H6" s="81">
        <v>0</v>
      </c>
      <c r="I6" t="s">
        <v>30</v>
      </c>
      <c r="K6" s="53">
        <f>H6*0.66</f>
        <v>0</v>
      </c>
    </row>
    <row r="7" spans="2:13">
      <c r="B7" s="138"/>
      <c r="C7" s="138"/>
      <c r="D7" s="162"/>
      <c r="E7" s="162"/>
      <c r="F7" s="138"/>
      <c r="G7" s="138"/>
      <c r="H7" s="163"/>
      <c r="I7" s="58" t="s">
        <v>184</v>
      </c>
      <c r="K7" s="53"/>
    </row>
    <row r="8" spans="2:13" ht="15.7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8" customHeight="1" thickBot="1">
      <c r="B9" s="5" t="s">
        <v>1</v>
      </c>
      <c r="C9" s="9" t="s">
        <v>3</v>
      </c>
      <c r="D9" s="10" t="s">
        <v>4</v>
      </c>
      <c r="E9" s="10" t="s">
        <v>5</v>
      </c>
      <c r="F9" s="10" t="s">
        <v>6</v>
      </c>
      <c r="G9" s="11" t="s">
        <v>7</v>
      </c>
      <c r="H9" s="12" t="s">
        <v>3</v>
      </c>
      <c r="I9" s="10" t="s">
        <v>4</v>
      </c>
      <c r="J9" s="10" t="s">
        <v>5</v>
      </c>
      <c r="K9" s="10" t="s">
        <v>6</v>
      </c>
      <c r="L9" s="11" t="s">
        <v>7</v>
      </c>
      <c r="M9" s="13" t="s">
        <v>8</v>
      </c>
    </row>
    <row r="10" spans="2:13" ht="18" customHeight="1" thickBot="1">
      <c r="B10" s="6">
        <f>SUM(D4)</f>
        <v>0.25</v>
      </c>
      <c r="C10" s="29">
        <v>0</v>
      </c>
      <c r="D10" s="30">
        <v>0</v>
      </c>
      <c r="E10" s="30">
        <v>0</v>
      </c>
      <c r="F10" s="30">
        <v>0</v>
      </c>
      <c r="G10" s="31">
        <v>0</v>
      </c>
      <c r="H10" s="32">
        <v>0</v>
      </c>
      <c r="I10" s="30">
        <v>0</v>
      </c>
      <c r="J10" s="30">
        <v>0</v>
      </c>
      <c r="K10" s="30">
        <v>0</v>
      </c>
      <c r="L10" s="31">
        <v>0</v>
      </c>
      <c r="M10" s="14">
        <f>AVERAGE(C10:L10)</f>
        <v>0</v>
      </c>
    </row>
    <row r="11" spans="2:13" ht="18" customHeight="1" thickBot="1">
      <c r="B11" s="7">
        <f>D4+(15/1440)</f>
        <v>0.26041666666666669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6">
        <v>0</v>
      </c>
      <c r="I11" s="34">
        <v>0</v>
      </c>
      <c r="J11" s="34">
        <v>0</v>
      </c>
      <c r="K11" s="34">
        <v>0</v>
      </c>
      <c r="L11" s="35">
        <v>0</v>
      </c>
      <c r="M11" s="14">
        <f t="shared" ref="M11:M35" si="0">AVERAGE(C11:L11)</f>
        <v>0</v>
      </c>
    </row>
    <row r="12" spans="2:13" ht="18" customHeight="1" thickBot="1">
      <c r="B12" s="7">
        <f>B11+(15/1440)</f>
        <v>0.27083333333333337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6">
        <v>0</v>
      </c>
      <c r="I12" s="34">
        <v>0</v>
      </c>
      <c r="J12" s="34">
        <v>0</v>
      </c>
      <c r="K12" s="34">
        <v>0</v>
      </c>
      <c r="L12" s="35">
        <v>0</v>
      </c>
      <c r="M12" s="14">
        <f t="shared" si="0"/>
        <v>0</v>
      </c>
    </row>
    <row r="13" spans="2:13" ht="18" customHeight="1" thickBot="1">
      <c r="B13" s="7">
        <f t="shared" ref="B13:B15" si="1">B12+(15/1440)</f>
        <v>0.28125000000000006</v>
      </c>
      <c r="C13" s="33">
        <v>0</v>
      </c>
      <c r="D13" s="34">
        <v>0</v>
      </c>
      <c r="E13" s="34">
        <v>0</v>
      </c>
      <c r="F13" s="34">
        <v>0</v>
      </c>
      <c r="G13" s="35">
        <v>0</v>
      </c>
      <c r="H13" s="36">
        <v>0</v>
      </c>
      <c r="I13" s="34">
        <v>0</v>
      </c>
      <c r="J13" s="34">
        <v>0</v>
      </c>
      <c r="K13" s="34">
        <v>0</v>
      </c>
      <c r="L13" s="35">
        <v>0</v>
      </c>
      <c r="M13" s="14">
        <f t="shared" si="0"/>
        <v>0</v>
      </c>
    </row>
    <row r="14" spans="2:13" ht="18" customHeight="1" thickBot="1">
      <c r="B14" s="7">
        <f t="shared" si="1"/>
        <v>0.29166666666666674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5">
        <v>0</v>
      </c>
      <c r="M14" s="14">
        <f t="shared" si="0"/>
        <v>0</v>
      </c>
    </row>
    <row r="15" spans="2:13" ht="18" customHeight="1" thickBot="1">
      <c r="B15" s="7">
        <f t="shared" si="1"/>
        <v>0.30208333333333343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6">
        <v>0</v>
      </c>
      <c r="I15" s="34">
        <v>0</v>
      </c>
      <c r="J15" s="34">
        <v>0</v>
      </c>
      <c r="K15" s="34">
        <v>0</v>
      </c>
      <c r="L15" s="35">
        <v>0</v>
      </c>
      <c r="M15" s="14">
        <f t="shared" si="0"/>
        <v>0</v>
      </c>
    </row>
    <row r="16" spans="2:13" ht="18" customHeight="1" thickBot="1">
      <c r="B16" s="7">
        <f>B15+(15/1440)</f>
        <v>0.31250000000000011</v>
      </c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6">
        <v>0</v>
      </c>
      <c r="I16" s="34">
        <v>0</v>
      </c>
      <c r="J16" s="34">
        <v>0</v>
      </c>
      <c r="K16" s="34">
        <v>0</v>
      </c>
      <c r="L16" s="35">
        <v>0</v>
      </c>
      <c r="M16" s="14">
        <f t="shared" si="0"/>
        <v>0</v>
      </c>
    </row>
    <row r="17" spans="2:13" ht="18" customHeight="1" thickBot="1">
      <c r="B17" s="7">
        <f>B16+(60/1440)</f>
        <v>0.3541666666666668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0</v>
      </c>
      <c r="K17" s="34">
        <v>0</v>
      </c>
      <c r="L17" s="35">
        <v>0</v>
      </c>
      <c r="M17" s="14">
        <f t="shared" si="0"/>
        <v>0</v>
      </c>
    </row>
    <row r="18" spans="2:13" ht="18" customHeight="1" thickBot="1">
      <c r="B18" s="7">
        <f t="shared" ref="B18:B19" si="2">B17+(60/1440)</f>
        <v>0.39583333333333348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6">
        <v>0</v>
      </c>
      <c r="I18" s="34">
        <v>0</v>
      </c>
      <c r="J18" s="34">
        <v>0</v>
      </c>
      <c r="K18" s="34">
        <v>0</v>
      </c>
      <c r="L18" s="35">
        <v>0</v>
      </c>
      <c r="M18" s="14">
        <f t="shared" si="0"/>
        <v>0</v>
      </c>
    </row>
    <row r="19" spans="2:13" ht="18" customHeight="1" thickBot="1">
      <c r="B19" s="7">
        <f t="shared" si="2"/>
        <v>0.43750000000000017</v>
      </c>
      <c r="C19" s="33">
        <v>0</v>
      </c>
      <c r="D19" s="34">
        <v>0</v>
      </c>
      <c r="E19" s="34">
        <v>0</v>
      </c>
      <c r="F19" s="34">
        <v>0</v>
      </c>
      <c r="G19" s="35">
        <v>0</v>
      </c>
      <c r="H19" s="36">
        <v>0</v>
      </c>
      <c r="I19" s="34">
        <v>0</v>
      </c>
      <c r="J19" s="34">
        <v>0</v>
      </c>
      <c r="K19" s="34">
        <v>0</v>
      </c>
      <c r="L19" s="35">
        <v>0</v>
      </c>
      <c r="M19" s="14">
        <f t="shared" si="0"/>
        <v>0</v>
      </c>
    </row>
    <row r="20" spans="2:13" ht="18" customHeight="1" thickBot="1">
      <c r="B20" s="7">
        <f>B19+(60/1440)</f>
        <v>0.47916666666666685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0</v>
      </c>
      <c r="I20" s="34">
        <v>0</v>
      </c>
      <c r="J20" s="34">
        <v>0</v>
      </c>
      <c r="K20" s="34">
        <v>0</v>
      </c>
      <c r="L20" s="35">
        <v>0</v>
      </c>
      <c r="M20" s="14">
        <f t="shared" si="0"/>
        <v>0</v>
      </c>
    </row>
    <row r="21" spans="2:13" ht="18" customHeight="1" thickBot="1">
      <c r="B21" s="7">
        <f>IF(AND(B20&gt;=TIMEVALUE("06:00:00"))*(B20&lt;=TIMEVALUE("13:30:00")),SUM(B20+(60/1440)),IF(AND(B20&gt;=TIMEVALUE("14:31:00"))*(B20&lt;=TIMEVALUE("18:30:00")),"NA","N/A"))</f>
        <v>0.52083333333333348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6">
        <v>0</v>
      </c>
      <c r="I21" s="34">
        <v>0</v>
      </c>
      <c r="J21" s="34">
        <v>0</v>
      </c>
      <c r="K21" s="34">
        <v>0</v>
      </c>
      <c r="L21" s="35">
        <v>0</v>
      </c>
      <c r="M21" s="14">
        <f t="shared" si="0"/>
        <v>0</v>
      </c>
    </row>
    <row r="22" spans="2:13" ht="18" customHeight="1" thickBot="1">
      <c r="B22" s="7">
        <f>IF(AND(B21&gt;=TIMEVALUE("06:00:00"))*(B21&lt;=TIMEVALUE("13:30:00")),SUM(B21+(60/1440)),IF(AND(B21&gt;=TIMEVALUE("14:31:00"))*(B21&lt;=TIMEVALUE("18:30:00")),"NA","N/A"))</f>
        <v>0.56250000000000011</v>
      </c>
      <c r="C22" s="33">
        <v>0</v>
      </c>
      <c r="D22" s="34">
        <v>0</v>
      </c>
      <c r="E22" s="34">
        <v>0</v>
      </c>
      <c r="F22" s="34">
        <v>0</v>
      </c>
      <c r="G22" s="35">
        <v>0</v>
      </c>
      <c r="H22" s="36">
        <v>0</v>
      </c>
      <c r="I22" s="34">
        <v>0</v>
      </c>
      <c r="J22" s="34">
        <v>0</v>
      </c>
      <c r="K22" s="34">
        <v>0</v>
      </c>
      <c r="L22" s="35">
        <v>0</v>
      </c>
      <c r="M22" s="14">
        <f t="shared" si="0"/>
        <v>0</v>
      </c>
    </row>
    <row r="23" spans="2:13" ht="18" customHeight="1" thickBot="1">
      <c r="B23" s="7">
        <f>IF(AND(B22&gt;=TIMEVALUE("06:00:00"))*(B22&lt;=TIMEVALUE("13:30:00")),SUM(B22+(60/1440)),IF(AND(B22&gt;=TIMEVALUE("14:31:00"))*(B22&lt;=TIMEVALUE("18:30:00")),"NA","N/A"))</f>
        <v>0.60416666666666674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6">
        <v>0</v>
      </c>
      <c r="I23" s="34">
        <v>0</v>
      </c>
      <c r="J23" s="34">
        <v>0</v>
      </c>
      <c r="K23" s="34">
        <v>0</v>
      </c>
      <c r="L23" s="35">
        <v>0</v>
      </c>
      <c r="M23" s="14">
        <f t="shared" si="0"/>
        <v>0</v>
      </c>
    </row>
    <row r="24" spans="2:13" ht="18" customHeight="1" thickBot="1">
      <c r="B24" s="7">
        <v>0.625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6">
        <v>0</v>
      </c>
      <c r="I24" s="34">
        <v>0</v>
      </c>
      <c r="J24" s="34">
        <v>0</v>
      </c>
      <c r="K24" s="34">
        <v>0</v>
      </c>
      <c r="L24" s="35">
        <v>0</v>
      </c>
      <c r="M24" s="14">
        <f>AVERAGE(C24:L24)</f>
        <v>0</v>
      </c>
    </row>
    <row r="25" spans="2:13" ht="18" customHeight="1" thickBot="1">
      <c r="B25" s="7">
        <f t="shared" ref="B25" si="3">B24+(30/1440)</f>
        <v>0.64583333333333337</v>
      </c>
      <c r="C25" s="33">
        <v>0</v>
      </c>
      <c r="D25" s="34">
        <v>0</v>
      </c>
      <c r="E25" s="34">
        <v>0</v>
      </c>
      <c r="F25" s="34">
        <v>0</v>
      </c>
      <c r="G25" s="35">
        <v>0</v>
      </c>
      <c r="H25" s="36">
        <v>0</v>
      </c>
      <c r="I25" s="34">
        <v>0</v>
      </c>
      <c r="J25" s="34">
        <v>0</v>
      </c>
      <c r="K25" s="34">
        <v>0</v>
      </c>
      <c r="L25" s="35">
        <v>0</v>
      </c>
      <c r="M25" s="14">
        <f t="shared" si="0"/>
        <v>0</v>
      </c>
    </row>
    <row r="26" spans="2:13" ht="18" customHeight="1" thickBot="1">
      <c r="B26" s="7">
        <f>B25+(30/1440)</f>
        <v>0.66666666666666674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6">
        <v>0</v>
      </c>
      <c r="I26" s="34">
        <v>0</v>
      </c>
      <c r="J26" s="34">
        <v>0</v>
      </c>
      <c r="K26" s="34">
        <v>0</v>
      </c>
      <c r="L26" s="35">
        <v>0</v>
      </c>
      <c r="M26" s="14">
        <f t="shared" si="0"/>
        <v>0</v>
      </c>
    </row>
    <row r="27" spans="2:13" ht="18" customHeight="1" thickBot="1">
      <c r="B27" s="7">
        <f>IF(AND(B26&lt;H4),SUM(B26+(30/1440)),IF(AND(B26&gt;=H4),"N/A","N/A"))</f>
        <v>0.68750000000000011</v>
      </c>
      <c r="C27" s="33">
        <v>0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4">
        <v>0</v>
      </c>
      <c r="J27" s="34">
        <v>0</v>
      </c>
      <c r="K27" s="34">
        <v>0</v>
      </c>
      <c r="L27" s="35">
        <v>0</v>
      </c>
      <c r="M27" s="14">
        <f t="shared" si="0"/>
        <v>0</v>
      </c>
    </row>
    <row r="28" spans="2:13" ht="18" customHeight="1" thickBot="1">
      <c r="B28" s="7">
        <f>IF(AND(B27&lt;H4),SUM(B27+(15/1440)),IF(AND(B27&gt;=H4),"N/A","N/A"))</f>
        <v>0.69791666666666674</v>
      </c>
      <c r="C28" s="33">
        <v>0</v>
      </c>
      <c r="D28" s="34">
        <v>0</v>
      </c>
      <c r="E28" s="34">
        <v>0</v>
      </c>
      <c r="F28" s="34">
        <v>0</v>
      </c>
      <c r="G28" s="35">
        <v>0</v>
      </c>
      <c r="H28" s="36">
        <v>0</v>
      </c>
      <c r="I28" s="34">
        <v>0</v>
      </c>
      <c r="J28" s="34">
        <v>0</v>
      </c>
      <c r="K28" s="34">
        <v>0</v>
      </c>
      <c r="L28" s="35">
        <v>0</v>
      </c>
      <c r="M28" s="14">
        <f t="shared" si="0"/>
        <v>0</v>
      </c>
    </row>
    <row r="29" spans="2:13" ht="18" customHeight="1" thickBot="1">
      <c r="B29" s="7">
        <f>IF(AND(B28&lt;H4),SUM(B28+(15/1440)),IF(AND(B28&gt;=H4),"N/A","N/A"))</f>
        <v>0.70833333333333337</v>
      </c>
      <c r="C29" s="33">
        <v>0</v>
      </c>
      <c r="D29" s="34">
        <v>0</v>
      </c>
      <c r="E29" s="34">
        <v>0</v>
      </c>
      <c r="F29" s="34">
        <v>0</v>
      </c>
      <c r="G29" s="35">
        <v>0</v>
      </c>
      <c r="H29" s="36">
        <v>0</v>
      </c>
      <c r="I29" s="34">
        <v>0</v>
      </c>
      <c r="J29" s="34">
        <v>0</v>
      </c>
      <c r="K29" s="34">
        <v>0</v>
      </c>
      <c r="L29" s="35">
        <v>0</v>
      </c>
      <c r="M29" s="14">
        <f t="shared" si="0"/>
        <v>0</v>
      </c>
    </row>
    <row r="30" spans="2:13" ht="18" customHeight="1" thickBot="1">
      <c r="B30" s="7">
        <f>IF(AND(B29&lt;H4),SUM(B29+(15/1440)),IF(AND(B29&gt;=H4),"N/A","N/A"))</f>
        <v>0.71875</v>
      </c>
      <c r="C30" s="33">
        <v>0</v>
      </c>
      <c r="D30" s="34">
        <v>0</v>
      </c>
      <c r="E30" s="34">
        <v>0</v>
      </c>
      <c r="F30" s="34">
        <v>0</v>
      </c>
      <c r="G30" s="35">
        <v>0</v>
      </c>
      <c r="H30" s="36">
        <v>0</v>
      </c>
      <c r="I30" s="34">
        <v>0</v>
      </c>
      <c r="J30" s="34">
        <v>0</v>
      </c>
      <c r="K30" s="34">
        <v>0</v>
      </c>
      <c r="L30" s="35">
        <v>0</v>
      </c>
      <c r="M30" s="14">
        <f t="shared" si="0"/>
        <v>0</v>
      </c>
    </row>
    <row r="31" spans="2:13" ht="18" customHeight="1" thickBot="1">
      <c r="B31" s="7">
        <f>IF(AND(B30&lt;H4),SUM(B30+(15/1440)),IF(AND(B30&gt;=H4),"N/A","N/A"))</f>
        <v>0.72916666666666663</v>
      </c>
      <c r="C31" s="33">
        <v>0</v>
      </c>
      <c r="D31" s="34">
        <v>0</v>
      </c>
      <c r="E31" s="34">
        <v>0</v>
      </c>
      <c r="F31" s="34">
        <v>0</v>
      </c>
      <c r="G31" s="35">
        <v>0</v>
      </c>
      <c r="H31" s="36">
        <v>0</v>
      </c>
      <c r="I31" s="34">
        <v>0</v>
      </c>
      <c r="J31" s="34">
        <v>0</v>
      </c>
      <c r="K31" s="34">
        <v>0</v>
      </c>
      <c r="L31" s="35">
        <v>0</v>
      </c>
      <c r="M31" s="14">
        <f t="shared" si="0"/>
        <v>0</v>
      </c>
    </row>
    <row r="32" spans="2:13" ht="18" customHeight="1" thickBot="1">
      <c r="B32" s="7">
        <f>IF(AND(B31&lt;H4),SUM(B31+(15/1440)),IF(AND(B31&gt;=H4),"N/A","N/A"))</f>
        <v>0.73958333333333326</v>
      </c>
      <c r="C32" s="33">
        <v>0</v>
      </c>
      <c r="D32" s="34">
        <v>0</v>
      </c>
      <c r="E32" s="34">
        <v>0</v>
      </c>
      <c r="F32" s="34">
        <v>0</v>
      </c>
      <c r="G32" s="35">
        <v>0</v>
      </c>
      <c r="H32" s="36">
        <v>0</v>
      </c>
      <c r="I32" s="34">
        <v>0</v>
      </c>
      <c r="J32" s="34">
        <v>0</v>
      </c>
      <c r="K32" s="34">
        <v>0</v>
      </c>
      <c r="L32" s="35">
        <v>0</v>
      </c>
      <c r="M32" s="14">
        <f t="shared" si="0"/>
        <v>0</v>
      </c>
    </row>
    <row r="33" spans="2:13" ht="18" customHeight="1" thickBot="1">
      <c r="B33" s="7">
        <f>IF(AND(B32&lt;H4),SUM(B32+(15/1440)),IF(AND(B32&gt;=H4),"N/A","N/A"))</f>
        <v>0.74999999999999989</v>
      </c>
      <c r="C33" s="33">
        <v>0</v>
      </c>
      <c r="D33" s="34">
        <v>0</v>
      </c>
      <c r="E33" s="34">
        <v>0</v>
      </c>
      <c r="F33" s="34">
        <v>0</v>
      </c>
      <c r="G33" s="35">
        <v>0</v>
      </c>
      <c r="H33" s="36">
        <v>0</v>
      </c>
      <c r="I33" s="34">
        <v>0</v>
      </c>
      <c r="J33" s="34">
        <v>0</v>
      </c>
      <c r="K33" s="34">
        <v>0</v>
      </c>
      <c r="L33" s="35">
        <v>0</v>
      </c>
      <c r="M33" s="14">
        <f t="shared" si="0"/>
        <v>0</v>
      </c>
    </row>
    <row r="34" spans="2:13" ht="18" customHeight="1">
      <c r="B34" s="7">
        <f>IF(AND(B33&lt;H4),SUM(B33+(15/1440)),IF(AND(B33&gt;=H4),"N/A","N/A"))</f>
        <v>0.76041666666666652</v>
      </c>
      <c r="C34" s="33">
        <v>0</v>
      </c>
      <c r="D34" s="34">
        <v>0</v>
      </c>
      <c r="E34" s="34">
        <v>0</v>
      </c>
      <c r="F34" s="34">
        <v>0</v>
      </c>
      <c r="G34" s="35">
        <v>0</v>
      </c>
      <c r="H34" s="36">
        <v>0</v>
      </c>
      <c r="I34" s="34">
        <v>0</v>
      </c>
      <c r="J34" s="34">
        <v>0</v>
      </c>
      <c r="K34" s="34">
        <v>0</v>
      </c>
      <c r="L34" s="35">
        <v>0</v>
      </c>
      <c r="M34" s="14">
        <f t="shared" si="0"/>
        <v>0</v>
      </c>
    </row>
    <row r="35" spans="2:13" ht="18" customHeight="1" thickBot="1">
      <c r="B35" s="8">
        <f>IF(AND(B34&lt;H4),SUM(B34+(15/1440)),IF(AND(B34&gt;=H4),"N/A","N/A"))</f>
        <v>0.77083333333333315</v>
      </c>
      <c r="C35" s="37">
        <v>0</v>
      </c>
      <c r="D35" s="38">
        <v>0</v>
      </c>
      <c r="E35" s="38">
        <v>0</v>
      </c>
      <c r="F35" s="38">
        <v>0</v>
      </c>
      <c r="G35" s="39">
        <v>0</v>
      </c>
      <c r="H35" s="40">
        <v>0</v>
      </c>
      <c r="I35" s="38">
        <v>0</v>
      </c>
      <c r="J35" s="38">
        <v>0</v>
      </c>
      <c r="K35" s="38">
        <v>0</v>
      </c>
      <c r="L35" s="39">
        <v>0</v>
      </c>
      <c r="M35" s="15">
        <f t="shared" si="0"/>
        <v>0</v>
      </c>
    </row>
  </sheetData>
  <sheetProtection password="C3E5" sheet="1" objects="1" scenarios="1" selectLockedCells="1"/>
  <mergeCells count="2">
    <mergeCell ref="B4:C4"/>
    <mergeCell ref="F4:G4"/>
  </mergeCells>
  <pageMargins left="0.7" right="0.7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5"/>
  <sheetViews>
    <sheetView workbookViewId="0">
      <selection activeCell="H7" sqref="H7"/>
    </sheetView>
  </sheetViews>
  <sheetFormatPr defaultRowHeight="15"/>
  <cols>
    <col min="1" max="1" width="4.5703125" customWidth="1"/>
    <col min="2" max="2" width="15.42578125" customWidth="1"/>
    <col min="3" max="3" width="11.85546875" customWidth="1"/>
    <col min="4" max="4" width="11.5703125" bestFit="1" customWidth="1"/>
    <col min="5" max="5" width="12.140625" customWidth="1"/>
    <col min="6" max="6" width="10.140625" customWidth="1"/>
    <col min="7" max="7" width="10.5703125" customWidth="1"/>
    <col min="8" max="8" width="11.85546875" customWidth="1"/>
    <col min="9" max="9" width="9.7109375" customWidth="1"/>
    <col min="10" max="10" width="12.28515625" customWidth="1"/>
    <col min="11" max="11" width="9.7109375" customWidth="1"/>
  </cols>
  <sheetData>
    <row r="2" spans="2:13">
      <c r="B2" s="58" t="s">
        <v>27</v>
      </c>
      <c r="C2" s="58"/>
    </row>
    <row r="4" spans="2:13">
      <c r="B4" s="142" t="s">
        <v>0</v>
      </c>
      <c r="C4" s="142"/>
      <c r="D4" s="1">
        <f>SUM('Room 1'!D4)</f>
        <v>0.25</v>
      </c>
      <c r="F4" s="142" t="s">
        <v>2</v>
      </c>
      <c r="G4" s="142"/>
      <c r="H4" s="1">
        <f>SUM('Room 1'!H4)</f>
        <v>0.77083333333333337</v>
      </c>
    </row>
    <row r="5" spans="2:13">
      <c r="B5" s="2"/>
      <c r="C5" s="2"/>
      <c r="D5" s="1"/>
      <c r="F5" s="2"/>
      <c r="G5" s="2"/>
      <c r="H5" s="1"/>
    </row>
    <row r="6" spans="2:13">
      <c r="B6" s="28" t="s">
        <v>28</v>
      </c>
      <c r="C6" s="28"/>
      <c r="D6" s="79"/>
      <c r="E6" s="80"/>
      <c r="F6" s="28" t="s">
        <v>29</v>
      </c>
      <c r="G6" s="28"/>
      <c r="H6" s="81">
        <v>0</v>
      </c>
      <c r="I6" t="s">
        <v>30</v>
      </c>
      <c r="K6" s="53">
        <f>H6*0.66</f>
        <v>0</v>
      </c>
    </row>
    <row r="7" spans="2:13">
      <c r="B7" s="138"/>
      <c r="C7" s="138"/>
      <c r="D7" s="162"/>
      <c r="E7" s="162"/>
      <c r="F7" s="138"/>
      <c r="G7" s="138"/>
      <c r="H7" s="163"/>
      <c r="I7" s="58" t="s">
        <v>184</v>
      </c>
      <c r="K7" s="53"/>
    </row>
    <row r="8" spans="2:13" ht="15.7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8" customHeight="1" thickBot="1">
      <c r="B9" s="5" t="s">
        <v>1</v>
      </c>
      <c r="C9" s="9" t="s">
        <v>3</v>
      </c>
      <c r="D9" s="10" t="s">
        <v>4</v>
      </c>
      <c r="E9" s="10" t="s">
        <v>5</v>
      </c>
      <c r="F9" s="10" t="s">
        <v>6</v>
      </c>
      <c r="G9" s="11" t="s">
        <v>7</v>
      </c>
      <c r="H9" s="12" t="s">
        <v>3</v>
      </c>
      <c r="I9" s="10" t="s">
        <v>4</v>
      </c>
      <c r="J9" s="10" t="s">
        <v>5</v>
      </c>
      <c r="K9" s="10" t="s">
        <v>6</v>
      </c>
      <c r="L9" s="11" t="s">
        <v>7</v>
      </c>
      <c r="M9" s="13" t="s">
        <v>8</v>
      </c>
    </row>
    <row r="10" spans="2:13" ht="18" customHeight="1" thickBot="1">
      <c r="B10" s="6">
        <f>SUM(D4)</f>
        <v>0.25</v>
      </c>
      <c r="C10" s="29">
        <v>0</v>
      </c>
      <c r="D10" s="30">
        <v>0</v>
      </c>
      <c r="E10" s="30">
        <v>0</v>
      </c>
      <c r="F10" s="30">
        <v>0</v>
      </c>
      <c r="G10" s="31">
        <v>0</v>
      </c>
      <c r="H10" s="32">
        <v>0</v>
      </c>
      <c r="I10" s="30">
        <v>0</v>
      </c>
      <c r="J10" s="30">
        <v>0</v>
      </c>
      <c r="K10" s="30">
        <v>0</v>
      </c>
      <c r="L10" s="31">
        <v>0</v>
      </c>
      <c r="M10" s="14">
        <f>AVERAGE(C10:L10)</f>
        <v>0</v>
      </c>
    </row>
    <row r="11" spans="2:13" ht="18" customHeight="1" thickBot="1">
      <c r="B11" s="7">
        <f>D4+(15/1440)</f>
        <v>0.26041666666666669</v>
      </c>
      <c r="C11" s="33">
        <v>0</v>
      </c>
      <c r="D11" s="34">
        <v>0</v>
      </c>
      <c r="E11" s="34">
        <v>0</v>
      </c>
      <c r="F11" s="34">
        <v>0</v>
      </c>
      <c r="G11" s="35">
        <v>0</v>
      </c>
      <c r="H11" s="36">
        <v>0</v>
      </c>
      <c r="I11" s="34">
        <v>0</v>
      </c>
      <c r="J11" s="34">
        <v>0</v>
      </c>
      <c r="K11" s="34">
        <v>0</v>
      </c>
      <c r="L11" s="35">
        <v>0</v>
      </c>
      <c r="M11" s="14">
        <f t="shared" ref="M11:M35" si="0">AVERAGE(C11:L11)</f>
        <v>0</v>
      </c>
    </row>
    <row r="12" spans="2:13" ht="18" customHeight="1" thickBot="1">
      <c r="B12" s="7">
        <f>B11+(15/1440)</f>
        <v>0.27083333333333337</v>
      </c>
      <c r="C12" s="33">
        <v>0</v>
      </c>
      <c r="D12" s="34">
        <v>0</v>
      </c>
      <c r="E12" s="34">
        <v>0</v>
      </c>
      <c r="F12" s="34">
        <v>0</v>
      </c>
      <c r="G12" s="35">
        <v>0</v>
      </c>
      <c r="H12" s="36">
        <v>0</v>
      </c>
      <c r="I12" s="34">
        <v>0</v>
      </c>
      <c r="J12" s="34">
        <v>0</v>
      </c>
      <c r="K12" s="34">
        <v>0</v>
      </c>
      <c r="L12" s="35">
        <v>0</v>
      </c>
      <c r="M12" s="14">
        <f t="shared" si="0"/>
        <v>0</v>
      </c>
    </row>
    <row r="13" spans="2:13" ht="18" customHeight="1" thickBot="1">
      <c r="B13" s="7">
        <f t="shared" ref="B13:B15" si="1">B12+(15/1440)</f>
        <v>0.28125000000000006</v>
      </c>
      <c r="C13" s="33">
        <v>0</v>
      </c>
      <c r="D13" s="34">
        <v>0</v>
      </c>
      <c r="E13" s="34">
        <v>0</v>
      </c>
      <c r="F13" s="34">
        <v>0</v>
      </c>
      <c r="G13" s="35">
        <v>0</v>
      </c>
      <c r="H13" s="36">
        <v>0</v>
      </c>
      <c r="I13" s="34">
        <v>0</v>
      </c>
      <c r="J13" s="34">
        <v>0</v>
      </c>
      <c r="K13" s="34">
        <v>0</v>
      </c>
      <c r="L13" s="35">
        <v>0</v>
      </c>
      <c r="M13" s="14">
        <f t="shared" si="0"/>
        <v>0</v>
      </c>
    </row>
    <row r="14" spans="2:13" ht="18" customHeight="1" thickBot="1">
      <c r="B14" s="7">
        <f t="shared" si="1"/>
        <v>0.29166666666666674</v>
      </c>
      <c r="C14" s="33">
        <v>0</v>
      </c>
      <c r="D14" s="34">
        <v>0</v>
      </c>
      <c r="E14" s="34">
        <v>0</v>
      </c>
      <c r="F14" s="34">
        <v>0</v>
      </c>
      <c r="G14" s="35">
        <v>0</v>
      </c>
      <c r="H14" s="36">
        <v>0</v>
      </c>
      <c r="I14" s="34">
        <v>0</v>
      </c>
      <c r="J14" s="34">
        <v>0</v>
      </c>
      <c r="K14" s="34">
        <v>0</v>
      </c>
      <c r="L14" s="35">
        <v>0</v>
      </c>
      <c r="M14" s="14">
        <f t="shared" si="0"/>
        <v>0</v>
      </c>
    </row>
    <row r="15" spans="2:13" ht="18" customHeight="1" thickBot="1">
      <c r="B15" s="7">
        <f t="shared" si="1"/>
        <v>0.30208333333333343</v>
      </c>
      <c r="C15" s="33">
        <v>0</v>
      </c>
      <c r="D15" s="34">
        <v>0</v>
      </c>
      <c r="E15" s="34">
        <v>0</v>
      </c>
      <c r="F15" s="34">
        <v>0</v>
      </c>
      <c r="G15" s="35">
        <v>0</v>
      </c>
      <c r="H15" s="36">
        <v>0</v>
      </c>
      <c r="I15" s="34">
        <v>0</v>
      </c>
      <c r="J15" s="34">
        <v>0</v>
      </c>
      <c r="K15" s="34">
        <v>0</v>
      </c>
      <c r="L15" s="35">
        <v>0</v>
      </c>
      <c r="M15" s="14">
        <f t="shared" si="0"/>
        <v>0</v>
      </c>
    </row>
    <row r="16" spans="2:13" ht="18" customHeight="1" thickBot="1">
      <c r="B16" s="7">
        <f>B15+(15/1440)</f>
        <v>0.31250000000000011</v>
      </c>
      <c r="C16" s="33">
        <v>0</v>
      </c>
      <c r="D16" s="34">
        <v>0</v>
      </c>
      <c r="E16" s="34">
        <v>0</v>
      </c>
      <c r="F16" s="34">
        <v>0</v>
      </c>
      <c r="G16" s="35">
        <v>0</v>
      </c>
      <c r="H16" s="36">
        <v>0</v>
      </c>
      <c r="I16" s="34">
        <v>0</v>
      </c>
      <c r="J16" s="34">
        <v>0</v>
      </c>
      <c r="K16" s="34">
        <v>0</v>
      </c>
      <c r="L16" s="35">
        <v>0</v>
      </c>
      <c r="M16" s="14">
        <f t="shared" si="0"/>
        <v>0</v>
      </c>
    </row>
    <row r="17" spans="2:13" ht="18" customHeight="1" thickBot="1">
      <c r="B17" s="7">
        <f>B16+(60/1440)</f>
        <v>0.3541666666666668</v>
      </c>
      <c r="C17" s="33">
        <v>0</v>
      </c>
      <c r="D17" s="34">
        <v>0</v>
      </c>
      <c r="E17" s="34">
        <v>0</v>
      </c>
      <c r="F17" s="34">
        <v>0</v>
      </c>
      <c r="G17" s="35">
        <v>0</v>
      </c>
      <c r="H17" s="36">
        <v>0</v>
      </c>
      <c r="I17" s="34">
        <v>0</v>
      </c>
      <c r="J17" s="34">
        <v>0</v>
      </c>
      <c r="K17" s="34">
        <v>0</v>
      </c>
      <c r="L17" s="35">
        <v>0</v>
      </c>
      <c r="M17" s="14">
        <f t="shared" si="0"/>
        <v>0</v>
      </c>
    </row>
    <row r="18" spans="2:13" ht="18" customHeight="1" thickBot="1">
      <c r="B18" s="7">
        <f t="shared" ref="B18:B19" si="2">B17+(60/1440)</f>
        <v>0.39583333333333348</v>
      </c>
      <c r="C18" s="33">
        <v>0</v>
      </c>
      <c r="D18" s="34">
        <v>0</v>
      </c>
      <c r="E18" s="34">
        <v>0</v>
      </c>
      <c r="F18" s="34">
        <v>0</v>
      </c>
      <c r="G18" s="35">
        <v>0</v>
      </c>
      <c r="H18" s="36">
        <v>0</v>
      </c>
      <c r="I18" s="34">
        <v>0</v>
      </c>
      <c r="J18" s="34">
        <v>0</v>
      </c>
      <c r="K18" s="34">
        <v>0</v>
      </c>
      <c r="L18" s="35">
        <v>0</v>
      </c>
      <c r="M18" s="14">
        <f t="shared" si="0"/>
        <v>0</v>
      </c>
    </row>
    <row r="19" spans="2:13" ht="18" customHeight="1" thickBot="1">
      <c r="B19" s="7">
        <f t="shared" si="2"/>
        <v>0.43750000000000017</v>
      </c>
      <c r="C19" s="33">
        <v>0</v>
      </c>
      <c r="D19" s="34">
        <v>0</v>
      </c>
      <c r="E19" s="34">
        <v>0</v>
      </c>
      <c r="F19" s="34">
        <v>0</v>
      </c>
      <c r="G19" s="35">
        <v>0</v>
      </c>
      <c r="H19" s="36">
        <v>0</v>
      </c>
      <c r="I19" s="34">
        <v>0</v>
      </c>
      <c r="J19" s="34">
        <v>0</v>
      </c>
      <c r="K19" s="34">
        <v>0</v>
      </c>
      <c r="L19" s="35">
        <v>0</v>
      </c>
      <c r="M19" s="14">
        <f t="shared" si="0"/>
        <v>0</v>
      </c>
    </row>
    <row r="20" spans="2:13" ht="18" customHeight="1" thickBot="1">
      <c r="B20" s="7">
        <f>B19+(60/1440)</f>
        <v>0.47916666666666685</v>
      </c>
      <c r="C20" s="33">
        <v>0</v>
      </c>
      <c r="D20" s="34">
        <v>0</v>
      </c>
      <c r="E20" s="34">
        <v>0</v>
      </c>
      <c r="F20" s="34">
        <v>0</v>
      </c>
      <c r="G20" s="35">
        <v>0</v>
      </c>
      <c r="H20" s="36">
        <v>0</v>
      </c>
      <c r="I20" s="34">
        <v>0</v>
      </c>
      <c r="J20" s="34">
        <v>0</v>
      </c>
      <c r="K20" s="34">
        <v>0</v>
      </c>
      <c r="L20" s="35">
        <v>0</v>
      </c>
      <c r="M20" s="14">
        <f t="shared" si="0"/>
        <v>0</v>
      </c>
    </row>
    <row r="21" spans="2:13" ht="18" customHeight="1" thickBot="1">
      <c r="B21" s="7">
        <f>IF(AND(B20&gt;=TIMEVALUE("06:00:00"))*(B20&lt;=TIMEVALUE("13:30:00")),SUM(B20+(60/1440)),IF(AND(B20&gt;=TIMEVALUE("14:31:00"))*(B20&lt;=TIMEVALUE("18:30:00")),"NA","N/A"))</f>
        <v>0.52083333333333348</v>
      </c>
      <c r="C21" s="33">
        <v>0</v>
      </c>
      <c r="D21" s="34">
        <v>0</v>
      </c>
      <c r="E21" s="34">
        <v>0</v>
      </c>
      <c r="F21" s="34">
        <v>0</v>
      </c>
      <c r="G21" s="35">
        <v>0</v>
      </c>
      <c r="H21" s="36">
        <v>0</v>
      </c>
      <c r="I21" s="34">
        <v>0</v>
      </c>
      <c r="J21" s="34">
        <v>0</v>
      </c>
      <c r="K21" s="34">
        <v>0</v>
      </c>
      <c r="L21" s="35">
        <v>0</v>
      </c>
      <c r="M21" s="14">
        <f t="shared" si="0"/>
        <v>0</v>
      </c>
    </row>
    <row r="22" spans="2:13" ht="18" customHeight="1" thickBot="1">
      <c r="B22" s="7">
        <f>IF(AND(B21&gt;=TIMEVALUE("06:00:00"))*(B21&lt;=TIMEVALUE("13:30:00")),SUM(B21+(60/1440)),IF(AND(B21&gt;=TIMEVALUE("14:31:00"))*(B21&lt;=TIMEVALUE("18:30:00")),"NA","N/A"))</f>
        <v>0.56250000000000011</v>
      </c>
      <c r="C22" s="33">
        <v>0</v>
      </c>
      <c r="D22" s="34">
        <v>0</v>
      </c>
      <c r="E22" s="34">
        <v>0</v>
      </c>
      <c r="F22" s="34">
        <v>0</v>
      </c>
      <c r="G22" s="35">
        <v>0</v>
      </c>
      <c r="H22" s="36">
        <v>0</v>
      </c>
      <c r="I22" s="34">
        <v>0</v>
      </c>
      <c r="J22" s="34">
        <v>0</v>
      </c>
      <c r="K22" s="34">
        <v>0</v>
      </c>
      <c r="L22" s="35">
        <v>0</v>
      </c>
      <c r="M22" s="14">
        <f t="shared" si="0"/>
        <v>0</v>
      </c>
    </row>
    <row r="23" spans="2:13" ht="18" customHeight="1" thickBot="1">
      <c r="B23" s="7">
        <f>IF(AND(B22&gt;=TIMEVALUE("06:00:00"))*(B22&lt;=TIMEVALUE("13:30:00")),SUM(B22+(60/1440)),IF(AND(B22&gt;=TIMEVALUE("14:31:00"))*(B22&lt;=TIMEVALUE("18:30:00")),"NA","N/A"))</f>
        <v>0.60416666666666674</v>
      </c>
      <c r="C23" s="33">
        <v>0</v>
      </c>
      <c r="D23" s="34">
        <v>0</v>
      </c>
      <c r="E23" s="34">
        <v>0</v>
      </c>
      <c r="F23" s="34">
        <v>0</v>
      </c>
      <c r="G23" s="35">
        <v>0</v>
      </c>
      <c r="H23" s="36">
        <v>0</v>
      </c>
      <c r="I23" s="34">
        <v>0</v>
      </c>
      <c r="J23" s="34">
        <v>0</v>
      </c>
      <c r="K23" s="34">
        <v>0</v>
      </c>
      <c r="L23" s="35">
        <v>0</v>
      </c>
      <c r="M23" s="14">
        <f t="shared" si="0"/>
        <v>0</v>
      </c>
    </row>
    <row r="24" spans="2:13" ht="18" customHeight="1" thickBot="1">
      <c r="B24" s="7">
        <v>0.625</v>
      </c>
      <c r="C24" s="33">
        <v>0</v>
      </c>
      <c r="D24" s="34">
        <v>0</v>
      </c>
      <c r="E24" s="34">
        <v>0</v>
      </c>
      <c r="F24" s="34">
        <v>0</v>
      </c>
      <c r="G24" s="35">
        <v>0</v>
      </c>
      <c r="H24" s="36">
        <v>0</v>
      </c>
      <c r="I24" s="34">
        <v>0</v>
      </c>
      <c r="J24" s="34">
        <v>0</v>
      </c>
      <c r="K24" s="34">
        <v>0</v>
      </c>
      <c r="L24" s="35">
        <v>0</v>
      </c>
      <c r="M24" s="14">
        <f>AVERAGE(C24:L24)</f>
        <v>0</v>
      </c>
    </row>
    <row r="25" spans="2:13" ht="18" customHeight="1" thickBot="1">
      <c r="B25" s="7">
        <f t="shared" ref="B25" si="3">B24+(30/1440)</f>
        <v>0.64583333333333337</v>
      </c>
      <c r="C25" s="33">
        <v>0</v>
      </c>
      <c r="D25" s="34">
        <v>0</v>
      </c>
      <c r="E25" s="34">
        <v>0</v>
      </c>
      <c r="F25" s="34">
        <v>0</v>
      </c>
      <c r="G25" s="35">
        <v>0</v>
      </c>
      <c r="H25" s="36">
        <v>0</v>
      </c>
      <c r="I25" s="34">
        <v>0</v>
      </c>
      <c r="J25" s="34">
        <v>0</v>
      </c>
      <c r="K25" s="34">
        <v>0</v>
      </c>
      <c r="L25" s="35">
        <v>0</v>
      </c>
      <c r="M25" s="14">
        <f t="shared" si="0"/>
        <v>0</v>
      </c>
    </row>
    <row r="26" spans="2:13" ht="18" customHeight="1" thickBot="1">
      <c r="B26" s="7">
        <f>B25+(30/1440)</f>
        <v>0.66666666666666674</v>
      </c>
      <c r="C26" s="33">
        <v>0</v>
      </c>
      <c r="D26" s="34">
        <v>0</v>
      </c>
      <c r="E26" s="34">
        <v>0</v>
      </c>
      <c r="F26" s="34">
        <v>0</v>
      </c>
      <c r="G26" s="35">
        <v>0</v>
      </c>
      <c r="H26" s="36">
        <v>0</v>
      </c>
      <c r="I26" s="34">
        <v>0</v>
      </c>
      <c r="J26" s="34">
        <v>0</v>
      </c>
      <c r="K26" s="34">
        <v>0</v>
      </c>
      <c r="L26" s="35">
        <v>0</v>
      </c>
      <c r="M26" s="14">
        <f t="shared" si="0"/>
        <v>0</v>
      </c>
    </row>
    <row r="27" spans="2:13" ht="18" customHeight="1" thickBot="1">
      <c r="B27" s="7">
        <f>IF(AND(B26&lt;H4),SUM(B26+(30/1440)),IF(AND(B26&gt;=H4),"N/A","N/A"))</f>
        <v>0.68750000000000011</v>
      </c>
      <c r="C27" s="33">
        <v>0</v>
      </c>
      <c r="D27" s="34">
        <v>0</v>
      </c>
      <c r="E27" s="34">
        <v>0</v>
      </c>
      <c r="F27" s="34">
        <v>0</v>
      </c>
      <c r="G27" s="35">
        <v>0</v>
      </c>
      <c r="H27" s="36">
        <v>0</v>
      </c>
      <c r="I27" s="34">
        <v>0</v>
      </c>
      <c r="J27" s="34">
        <v>0</v>
      </c>
      <c r="K27" s="34">
        <v>0</v>
      </c>
      <c r="L27" s="35">
        <v>0</v>
      </c>
      <c r="M27" s="14">
        <f t="shared" si="0"/>
        <v>0</v>
      </c>
    </row>
    <row r="28" spans="2:13" ht="18" customHeight="1" thickBot="1">
      <c r="B28" s="7">
        <f>IF(AND(B27&lt;H4),SUM(B27+(15/1440)),IF(AND(B27&gt;=H4),"N/A","N/A"))</f>
        <v>0.69791666666666674</v>
      </c>
      <c r="C28" s="33">
        <v>0</v>
      </c>
      <c r="D28" s="34">
        <v>0</v>
      </c>
      <c r="E28" s="34">
        <v>0</v>
      </c>
      <c r="F28" s="34">
        <v>0</v>
      </c>
      <c r="G28" s="35">
        <v>0</v>
      </c>
      <c r="H28" s="36">
        <v>0</v>
      </c>
      <c r="I28" s="34">
        <v>0</v>
      </c>
      <c r="J28" s="34">
        <v>0</v>
      </c>
      <c r="K28" s="34">
        <v>0</v>
      </c>
      <c r="L28" s="35">
        <v>0</v>
      </c>
      <c r="M28" s="14">
        <f t="shared" si="0"/>
        <v>0</v>
      </c>
    </row>
    <row r="29" spans="2:13" ht="18" customHeight="1" thickBot="1">
      <c r="B29" s="7">
        <f>IF(AND(B28&lt;H4),SUM(B28+(15/1440)),IF(AND(B28&gt;=H4),"N/A","N/A"))</f>
        <v>0.70833333333333337</v>
      </c>
      <c r="C29" s="33">
        <v>0</v>
      </c>
      <c r="D29" s="34">
        <v>0</v>
      </c>
      <c r="E29" s="34">
        <v>0</v>
      </c>
      <c r="F29" s="34">
        <v>0</v>
      </c>
      <c r="G29" s="35">
        <v>0</v>
      </c>
      <c r="H29" s="36">
        <v>0</v>
      </c>
      <c r="I29" s="34">
        <v>0</v>
      </c>
      <c r="J29" s="34">
        <v>0</v>
      </c>
      <c r="K29" s="34">
        <v>0</v>
      </c>
      <c r="L29" s="35">
        <v>0</v>
      </c>
      <c r="M29" s="14">
        <f t="shared" si="0"/>
        <v>0</v>
      </c>
    </row>
    <row r="30" spans="2:13" ht="18" customHeight="1" thickBot="1">
      <c r="B30" s="7">
        <f>IF(AND(B29&lt;H4),SUM(B29+(15/1440)),IF(AND(B29&gt;=H4),"N/A","N/A"))</f>
        <v>0.71875</v>
      </c>
      <c r="C30" s="33">
        <v>0</v>
      </c>
      <c r="D30" s="34">
        <v>0</v>
      </c>
      <c r="E30" s="34">
        <v>0</v>
      </c>
      <c r="F30" s="34">
        <v>0</v>
      </c>
      <c r="G30" s="35">
        <v>0</v>
      </c>
      <c r="H30" s="36">
        <v>0</v>
      </c>
      <c r="I30" s="34">
        <v>0</v>
      </c>
      <c r="J30" s="34">
        <v>0</v>
      </c>
      <c r="K30" s="34">
        <v>0</v>
      </c>
      <c r="L30" s="35">
        <v>0</v>
      </c>
      <c r="M30" s="14">
        <f t="shared" si="0"/>
        <v>0</v>
      </c>
    </row>
    <row r="31" spans="2:13" ht="18" customHeight="1" thickBot="1">
      <c r="B31" s="7">
        <f>IF(AND(B30&lt;H4),SUM(B30+(15/1440)),IF(AND(B30&gt;=H4),"N/A","N/A"))</f>
        <v>0.72916666666666663</v>
      </c>
      <c r="C31" s="33">
        <v>0</v>
      </c>
      <c r="D31" s="34">
        <v>0</v>
      </c>
      <c r="E31" s="34">
        <v>0</v>
      </c>
      <c r="F31" s="34">
        <v>0</v>
      </c>
      <c r="G31" s="35">
        <v>0</v>
      </c>
      <c r="H31" s="36">
        <v>0</v>
      </c>
      <c r="I31" s="34">
        <v>0</v>
      </c>
      <c r="J31" s="34">
        <v>0</v>
      </c>
      <c r="K31" s="34">
        <v>0</v>
      </c>
      <c r="L31" s="35">
        <v>0</v>
      </c>
      <c r="M31" s="14">
        <f t="shared" si="0"/>
        <v>0</v>
      </c>
    </row>
    <row r="32" spans="2:13" ht="18" customHeight="1" thickBot="1">
      <c r="B32" s="7">
        <f>IF(AND(B31&lt;H4),SUM(B31+(15/1440)),IF(AND(B31&gt;=H4),"N/A","N/A"))</f>
        <v>0.73958333333333326</v>
      </c>
      <c r="C32" s="33">
        <v>0</v>
      </c>
      <c r="D32" s="34">
        <v>0</v>
      </c>
      <c r="E32" s="34">
        <v>0</v>
      </c>
      <c r="F32" s="34">
        <v>0</v>
      </c>
      <c r="G32" s="35">
        <v>0</v>
      </c>
      <c r="H32" s="36">
        <v>0</v>
      </c>
      <c r="I32" s="34">
        <v>0</v>
      </c>
      <c r="J32" s="34">
        <v>0</v>
      </c>
      <c r="K32" s="34">
        <v>0</v>
      </c>
      <c r="L32" s="35">
        <v>0</v>
      </c>
      <c r="M32" s="14">
        <f t="shared" si="0"/>
        <v>0</v>
      </c>
    </row>
    <row r="33" spans="2:13" ht="18" customHeight="1" thickBot="1">
      <c r="B33" s="7">
        <f>IF(AND(B32&lt;H4),SUM(B32+(15/1440)),IF(AND(B32&gt;=H4),"N/A","N/A"))</f>
        <v>0.74999999999999989</v>
      </c>
      <c r="C33" s="33">
        <v>0</v>
      </c>
      <c r="D33" s="34">
        <v>0</v>
      </c>
      <c r="E33" s="34">
        <v>0</v>
      </c>
      <c r="F33" s="34">
        <v>0</v>
      </c>
      <c r="G33" s="35">
        <v>0</v>
      </c>
      <c r="H33" s="36">
        <v>0</v>
      </c>
      <c r="I33" s="34">
        <v>0</v>
      </c>
      <c r="J33" s="34">
        <v>0</v>
      </c>
      <c r="K33" s="34">
        <v>0</v>
      </c>
      <c r="L33" s="35">
        <v>0</v>
      </c>
      <c r="M33" s="14">
        <f t="shared" si="0"/>
        <v>0</v>
      </c>
    </row>
    <row r="34" spans="2:13" ht="18" customHeight="1">
      <c r="B34" s="7">
        <f>IF(AND(B33&lt;H4),SUM(B33+(15/1440)),IF(AND(B33&gt;=H4),"N/A","N/A"))</f>
        <v>0.76041666666666652</v>
      </c>
      <c r="C34" s="33">
        <v>0</v>
      </c>
      <c r="D34" s="34">
        <v>0</v>
      </c>
      <c r="E34" s="34">
        <v>0</v>
      </c>
      <c r="F34" s="34">
        <v>0</v>
      </c>
      <c r="G34" s="35">
        <v>0</v>
      </c>
      <c r="H34" s="36">
        <v>0</v>
      </c>
      <c r="I34" s="34">
        <v>0</v>
      </c>
      <c r="J34" s="34">
        <v>0</v>
      </c>
      <c r="K34" s="34">
        <v>0</v>
      </c>
      <c r="L34" s="35">
        <v>0</v>
      </c>
      <c r="M34" s="14">
        <f t="shared" si="0"/>
        <v>0</v>
      </c>
    </row>
    <row r="35" spans="2:13" ht="18" customHeight="1" thickBot="1">
      <c r="B35" s="8">
        <f>IF(AND(B34&lt;H4),SUM(B34+(15/1440)),IF(AND(B34&gt;=H4),"N/A","N/A"))</f>
        <v>0.77083333333333315</v>
      </c>
      <c r="C35" s="37">
        <v>0</v>
      </c>
      <c r="D35" s="38">
        <v>0</v>
      </c>
      <c r="E35" s="38">
        <v>0</v>
      </c>
      <c r="F35" s="38">
        <v>0</v>
      </c>
      <c r="G35" s="39">
        <v>0</v>
      </c>
      <c r="H35" s="40">
        <v>0</v>
      </c>
      <c r="I35" s="38">
        <v>0</v>
      </c>
      <c r="J35" s="38">
        <v>0</v>
      </c>
      <c r="K35" s="38">
        <v>0</v>
      </c>
      <c r="L35" s="39">
        <v>0</v>
      </c>
      <c r="M35" s="15">
        <f t="shared" si="0"/>
        <v>0</v>
      </c>
    </row>
  </sheetData>
  <sheetProtection password="C3E5" sheet="1" objects="1" scenarios="1" selectLockedCells="1"/>
  <mergeCells count="2">
    <mergeCell ref="B4:C4"/>
    <mergeCell ref="F4:G4"/>
  </mergeCells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5"/>
  <sheetViews>
    <sheetView workbookViewId="0">
      <selection activeCell="B28" sqref="B28"/>
    </sheetView>
  </sheetViews>
  <sheetFormatPr defaultRowHeight="15"/>
  <sheetData>
    <row r="2" spans="2:9">
      <c r="B2" s="58" t="s">
        <v>39</v>
      </c>
    </row>
    <row r="4" spans="2:9">
      <c r="B4" s="141" t="s">
        <v>187</v>
      </c>
      <c r="C4" s="141"/>
      <c r="D4" s="141"/>
      <c r="E4" s="141"/>
      <c r="F4" s="141"/>
      <c r="G4" s="141"/>
      <c r="H4" s="141"/>
      <c r="I4" s="141"/>
    </row>
    <row r="5" spans="2:9">
      <c r="B5" s="141"/>
      <c r="C5" s="141"/>
      <c r="D5" s="141"/>
      <c r="E5" s="141"/>
      <c r="F5" s="141"/>
      <c r="G5" s="141"/>
      <c r="H5" s="141"/>
      <c r="I5" s="141"/>
    </row>
    <row r="6" spans="2:9">
      <c r="B6" s="141"/>
      <c r="C6" s="141"/>
      <c r="D6" s="141"/>
      <c r="E6" s="141"/>
      <c r="F6" s="141"/>
      <c r="G6" s="141"/>
      <c r="H6" s="141"/>
      <c r="I6" s="141"/>
    </row>
    <row r="7" spans="2:9">
      <c r="B7" s="141"/>
      <c r="C7" s="141"/>
      <c r="D7" s="141"/>
      <c r="E7" s="141"/>
      <c r="F7" s="141"/>
      <c r="G7" s="141"/>
      <c r="H7" s="141"/>
      <c r="I7" s="141"/>
    </row>
    <row r="8" spans="2:9">
      <c r="B8" s="59"/>
      <c r="C8" s="59"/>
      <c r="D8" s="59"/>
      <c r="E8" s="59"/>
      <c r="F8" s="59"/>
      <c r="G8" s="59"/>
      <c r="H8" s="59"/>
    </row>
    <row r="9" spans="2:9">
      <c r="B9" s="60">
        <v>1</v>
      </c>
      <c r="C9" t="s">
        <v>40</v>
      </c>
    </row>
    <row r="10" spans="2:9">
      <c r="B10" s="60"/>
    </row>
    <row r="11" spans="2:9">
      <c r="B11" s="60">
        <v>2</v>
      </c>
      <c r="C11" t="s">
        <v>41</v>
      </c>
    </row>
    <row r="12" spans="2:9">
      <c r="B12" s="60"/>
    </row>
    <row r="13" spans="2:9">
      <c r="B13" s="60">
        <v>3</v>
      </c>
      <c r="C13" s="142" t="s">
        <v>43</v>
      </c>
      <c r="D13" s="142"/>
      <c r="E13" s="142"/>
      <c r="F13" s="142"/>
      <c r="G13" s="142"/>
      <c r="H13" s="142"/>
    </row>
    <row r="14" spans="2:9">
      <c r="B14" s="60"/>
      <c r="C14" t="s">
        <v>44</v>
      </c>
    </row>
    <row r="15" spans="2:9">
      <c r="B15" s="60"/>
      <c r="C15" t="s">
        <v>48</v>
      </c>
    </row>
    <row r="16" spans="2:9">
      <c r="B16" s="60"/>
      <c r="C16" t="s">
        <v>45</v>
      </c>
    </row>
    <row r="17" spans="2:7">
      <c r="B17" s="60"/>
      <c r="C17" t="s">
        <v>49</v>
      </c>
    </row>
    <row r="18" spans="2:7">
      <c r="B18" s="60"/>
    </row>
    <row r="19" spans="2:7">
      <c r="B19" s="60">
        <v>4</v>
      </c>
      <c r="C19" t="s">
        <v>46</v>
      </c>
    </row>
    <row r="20" spans="2:7">
      <c r="C20" t="s">
        <v>50</v>
      </c>
    </row>
    <row r="21" spans="2:7">
      <c r="C21" t="s">
        <v>47</v>
      </c>
    </row>
    <row r="22" spans="2:7">
      <c r="C22" t="s">
        <v>42</v>
      </c>
    </row>
    <row r="24" spans="2:7">
      <c r="B24" s="58" t="s">
        <v>191</v>
      </c>
      <c r="C24" s="58"/>
      <c r="D24" s="58"/>
      <c r="E24" s="58"/>
      <c r="F24" s="58"/>
      <c r="G24" s="58"/>
    </row>
    <row r="25" spans="2:7">
      <c r="B25" s="58" t="s">
        <v>192</v>
      </c>
      <c r="C25" s="58"/>
      <c r="D25" s="58"/>
      <c r="E25" s="58"/>
      <c r="F25" s="58"/>
      <c r="G25" s="58"/>
    </row>
  </sheetData>
  <sheetProtection password="C3E5" sheet="1" objects="1" scenarios="1" selectLockedCells="1"/>
  <mergeCells count="2">
    <mergeCell ref="C13:H13"/>
    <mergeCell ref="B4:I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M17"/>
  <sheetViews>
    <sheetView workbookViewId="0">
      <selection activeCell="B6" sqref="B6"/>
    </sheetView>
  </sheetViews>
  <sheetFormatPr defaultRowHeight="15"/>
  <cols>
    <col min="1" max="1" width="1.5703125" customWidth="1"/>
    <col min="2" max="2" width="24.140625" customWidth="1"/>
    <col min="3" max="3" width="10.28515625" customWidth="1"/>
    <col min="4" max="37" width="5.7109375" customWidth="1"/>
    <col min="38" max="38" width="5.5703125" customWidth="1"/>
    <col min="39" max="39" width="5.7109375" customWidth="1"/>
  </cols>
  <sheetData>
    <row r="2" spans="2:39">
      <c r="B2" s="58" t="s">
        <v>38</v>
      </c>
    </row>
    <row r="3" spans="2:39" ht="15.75" thickBot="1"/>
    <row r="4" spans="2:39" ht="21" customHeight="1" thickBot="1">
      <c r="C4" s="23"/>
      <c r="D4" s="149" t="s">
        <v>24</v>
      </c>
      <c r="E4" s="150"/>
      <c r="F4" s="151"/>
      <c r="G4" s="149" t="s">
        <v>23</v>
      </c>
      <c r="H4" s="150"/>
      <c r="I4" s="151"/>
      <c r="J4" s="149" t="s">
        <v>22</v>
      </c>
      <c r="K4" s="150"/>
      <c r="L4" s="151"/>
      <c r="M4" s="149" t="s">
        <v>21</v>
      </c>
      <c r="N4" s="150"/>
      <c r="O4" s="151"/>
      <c r="P4" s="149" t="s">
        <v>20</v>
      </c>
      <c r="Q4" s="150"/>
      <c r="R4" s="151"/>
      <c r="S4" s="149" t="s">
        <v>19</v>
      </c>
      <c r="T4" s="150"/>
      <c r="U4" s="151"/>
      <c r="V4" s="149" t="s">
        <v>18</v>
      </c>
      <c r="W4" s="150"/>
      <c r="X4" s="151"/>
      <c r="Y4" s="149" t="s">
        <v>17</v>
      </c>
      <c r="Z4" s="150"/>
      <c r="AA4" s="151"/>
      <c r="AB4" s="149" t="s">
        <v>16</v>
      </c>
      <c r="AC4" s="150"/>
      <c r="AD4" s="151"/>
      <c r="AE4" s="149" t="s">
        <v>15</v>
      </c>
      <c r="AF4" s="150"/>
      <c r="AG4" s="151"/>
      <c r="AH4" s="149" t="s">
        <v>14</v>
      </c>
      <c r="AI4" s="150"/>
      <c r="AJ4" s="151"/>
      <c r="AK4" s="149" t="s">
        <v>13</v>
      </c>
      <c r="AL4" s="150"/>
      <c r="AM4" s="151"/>
    </row>
    <row r="5" spans="2:39" ht="34.5" customHeight="1" thickBot="1">
      <c r="B5" s="18" t="s">
        <v>9</v>
      </c>
      <c r="C5" s="22" t="s">
        <v>37</v>
      </c>
      <c r="D5" s="19" t="s">
        <v>10</v>
      </c>
      <c r="E5" s="20" t="s">
        <v>12</v>
      </c>
      <c r="F5" s="21" t="s">
        <v>11</v>
      </c>
      <c r="G5" s="19" t="s">
        <v>10</v>
      </c>
      <c r="H5" s="20" t="s">
        <v>12</v>
      </c>
      <c r="I5" s="21" t="s">
        <v>11</v>
      </c>
      <c r="J5" s="19" t="s">
        <v>10</v>
      </c>
      <c r="K5" s="20" t="s">
        <v>12</v>
      </c>
      <c r="L5" s="21" t="s">
        <v>11</v>
      </c>
      <c r="M5" s="19" t="s">
        <v>10</v>
      </c>
      <c r="N5" s="20" t="s">
        <v>12</v>
      </c>
      <c r="O5" s="21" t="s">
        <v>11</v>
      </c>
      <c r="P5" s="19" t="s">
        <v>10</v>
      </c>
      <c r="Q5" s="20" t="s">
        <v>12</v>
      </c>
      <c r="R5" s="21" t="s">
        <v>11</v>
      </c>
      <c r="S5" s="19" t="s">
        <v>10</v>
      </c>
      <c r="T5" s="20" t="s">
        <v>12</v>
      </c>
      <c r="U5" s="21" t="s">
        <v>11</v>
      </c>
      <c r="V5" s="19" t="s">
        <v>10</v>
      </c>
      <c r="W5" s="20" t="s">
        <v>12</v>
      </c>
      <c r="X5" s="21" t="s">
        <v>11</v>
      </c>
      <c r="Y5" s="19" t="s">
        <v>10</v>
      </c>
      <c r="Z5" s="20" t="s">
        <v>12</v>
      </c>
      <c r="AA5" s="21" t="s">
        <v>11</v>
      </c>
      <c r="AB5" s="19" t="s">
        <v>10</v>
      </c>
      <c r="AC5" s="20" t="s">
        <v>12</v>
      </c>
      <c r="AD5" s="21" t="s">
        <v>11</v>
      </c>
      <c r="AE5" s="19" t="s">
        <v>10</v>
      </c>
      <c r="AF5" s="20" t="s">
        <v>12</v>
      </c>
      <c r="AG5" s="21" t="s">
        <v>11</v>
      </c>
      <c r="AH5" s="19" t="s">
        <v>10</v>
      </c>
      <c r="AI5" s="20" t="s">
        <v>12</v>
      </c>
      <c r="AJ5" s="21" t="s">
        <v>11</v>
      </c>
      <c r="AK5" s="19" t="s">
        <v>10</v>
      </c>
      <c r="AL5" s="20" t="s">
        <v>12</v>
      </c>
      <c r="AM5" s="21" t="s">
        <v>11</v>
      </c>
    </row>
    <row r="6" spans="2:39" ht="21" customHeight="1">
      <c r="B6" s="55"/>
      <c r="C6" s="41"/>
      <c r="D6" s="42"/>
      <c r="E6" s="43"/>
      <c r="F6" s="44"/>
      <c r="G6" s="42"/>
      <c r="H6" s="43"/>
      <c r="I6" s="44"/>
      <c r="J6" s="42"/>
      <c r="K6" s="43"/>
      <c r="L6" s="44"/>
      <c r="M6" s="42"/>
      <c r="N6" s="43"/>
      <c r="O6" s="44"/>
      <c r="P6" s="42"/>
      <c r="Q6" s="43"/>
      <c r="R6" s="44"/>
      <c r="S6" s="42"/>
      <c r="T6" s="43"/>
      <c r="U6" s="44"/>
      <c r="V6" s="42"/>
      <c r="W6" s="43"/>
      <c r="X6" s="44"/>
      <c r="Y6" s="42"/>
      <c r="Z6" s="43"/>
      <c r="AA6" s="44"/>
      <c r="AB6" s="42"/>
      <c r="AC6" s="43"/>
      <c r="AD6" s="44"/>
      <c r="AE6" s="42"/>
      <c r="AF6" s="43"/>
      <c r="AG6" s="44"/>
      <c r="AH6" s="42"/>
      <c r="AI6" s="43"/>
      <c r="AJ6" s="44"/>
      <c r="AK6" s="42"/>
      <c r="AL6" s="43"/>
      <c r="AM6" s="44"/>
    </row>
    <row r="7" spans="2:39" ht="21" customHeight="1">
      <c r="B7" s="56"/>
      <c r="C7" s="45"/>
      <c r="D7" s="46"/>
      <c r="E7" s="47"/>
      <c r="F7" s="48"/>
      <c r="G7" s="46"/>
      <c r="H7" s="47"/>
      <c r="I7" s="48"/>
      <c r="J7" s="46"/>
      <c r="K7" s="47"/>
      <c r="L7" s="48"/>
      <c r="M7" s="46"/>
      <c r="N7" s="47"/>
      <c r="O7" s="48"/>
      <c r="P7" s="46"/>
      <c r="Q7" s="47"/>
      <c r="R7" s="48"/>
      <c r="S7" s="46"/>
      <c r="T7" s="47"/>
      <c r="U7" s="48"/>
      <c r="V7" s="46"/>
      <c r="W7" s="47"/>
      <c r="X7" s="48"/>
      <c r="Y7" s="46"/>
      <c r="Z7" s="47"/>
      <c r="AA7" s="48"/>
      <c r="AB7" s="46"/>
      <c r="AC7" s="47"/>
      <c r="AD7" s="48"/>
      <c r="AE7" s="46"/>
      <c r="AF7" s="47"/>
      <c r="AG7" s="48"/>
      <c r="AH7" s="46"/>
      <c r="AI7" s="47"/>
      <c r="AJ7" s="48"/>
      <c r="AK7" s="46"/>
      <c r="AL7" s="47"/>
      <c r="AM7" s="48"/>
    </row>
    <row r="8" spans="2:39" ht="21" customHeight="1">
      <c r="B8" s="56"/>
      <c r="C8" s="45"/>
      <c r="D8" s="46"/>
      <c r="E8" s="47"/>
      <c r="F8" s="48"/>
      <c r="G8" s="46"/>
      <c r="H8" s="47"/>
      <c r="I8" s="48"/>
      <c r="J8" s="46"/>
      <c r="K8" s="47"/>
      <c r="L8" s="48"/>
      <c r="M8" s="46"/>
      <c r="N8" s="47"/>
      <c r="O8" s="48"/>
      <c r="P8" s="46"/>
      <c r="Q8" s="47"/>
      <c r="R8" s="48"/>
      <c r="S8" s="46"/>
      <c r="T8" s="47"/>
      <c r="U8" s="48"/>
      <c r="V8" s="46"/>
      <c r="W8" s="47"/>
      <c r="X8" s="48"/>
      <c r="Y8" s="46"/>
      <c r="Z8" s="47"/>
      <c r="AA8" s="48"/>
      <c r="AB8" s="46"/>
      <c r="AC8" s="47"/>
      <c r="AD8" s="48"/>
      <c r="AE8" s="46"/>
      <c r="AF8" s="47"/>
      <c r="AG8" s="48"/>
      <c r="AH8" s="46"/>
      <c r="AI8" s="47"/>
      <c r="AJ8" s="48"/>
      <c r="AK8" s="46"/>
      <c r="AL8" s="47"/>
      <c r="AM8" s="48"/>
    </row>
    <row r="9" spans="2:39" ht="21" customHeight="1">
      <c r="B9" s="56"/>
      <c r="C9" s="45"/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  <c r="P9" s="46"/>
      <c r="Q9" s="47"/>
      <c r="R9" s="48"/>
      <c r="S9" s="46"/>
      <c r="T9" s="47"/>
      <c r="U9" s="48"/>
      <c r="V9" s="46"/>
      <c r="W9" s="47"/>
      <c r="X9" s="48"/>
      <c r="Y9" s="46"/>
      <c r="Z9" s="47"/>
      <c r="AA9" s="48"/>
      <c r="AB9" s="46"/>
      <c r="AC9" s="47"/>
      <c r="AD9" s="48"/>
      <c r="AE9" s="46"/>
      <c r="AF9" s="47"/>
      <c r="AG9" s="48"/>
      <c r="AH9" s="46"/>
      <c r="AI9" s="47"/>
      <c r="AJ9" s="48"/>
      <c r="AK9" s="46"/>
      <c r="AL9" s="47"/>
      <c r="AM9" s="48"/>
    </row>
    <row r="10" spans="2:39" ht="21" customHeight="1" thickBot="1">
      <c r="B10" s="57"/>
      <c r="C10" s="49"/>
      <c r="D10" s="50"/>
      <c r="E10" s="51"/>
      <c r="F10" s="52"/>
      <c r="G10" s="50"/>
      <c r="H10" s="51"/>
      <c r="I10" s="52"/>
      <c r="J10" s="50"/>
      <c r="K10" s="51"/>
      <c r="L10" s="52"/>
      <c r="M10" s="50"/>
      <c r="N10" s="51"/>
      <c r="O10" s="52"/>
      <c r="P10" s="50"/>
      <c r="Q10" s="51"/>
      <c r="R10" s="52"/>
      <c r="S10" s="50"/>
      <c r="T10" s="51"/>
      <c r="U10" s="52"/>
      <c r="V10" s="50"/>
      <c r="W10" s="51"/>
      <c r="X10" s="52"/>
      <c r="Y10" s="50"/>
      <c r="Z10" s="51"/>
      <c r="AA10" s="52"/>
      <c r="AB10" s="50"/>
      <c r="AC10" s="51"/>
      <c r="AD10" s="52"/>
      <c r="AE10" s="50"/>
      <c r="AF10" s="51"/>
      <c r="AG10" s="52"/>
      <c r="AH10" s="50"/>
      <c r="AI10" s="51"/>
      <c r="AJ10" s="52"/>
      <c r="AK10" s="50"/>
      <c r="AL10" s="51"/>
      <c r="AM10" s="52"/>
    </row>
    <row r="11" spans="2:39" ht="21" customHeight="1">
      <c r="B11" s="16" t="s">
        <v>25</v>
      </c>
      <c r="C11" s="24">
        <f>SUM(C6:C10)</f>
        <v>0</v>
      </c>
      <c r="D11" s="143">
        <f>SUM(D6*5,D7*5,D8*5,D9*5,D10*5,E6*3,E7*3,E8*3,E9*3,E10*3,F6*2,F7*2,F8*2,F9*2,F10*2)/5</f>
        <v>0</v>
      </c>
      <c r="E11" s="144"/>
      <c r="F11" s="145"/>
      <c r="G11" s="143">
        <f>SUM(G6*5,G7*5,G8*5,G9*5,G10*5,H6*3,H7*3,H8*3,H9*3,H10*3,I6*2,I7*2,I8*2,I9*2,I10*2)/5</f>
        <v>0</v>
      </c>
      <c r="H11" s="144"/>
      <c r="I11" s="145"/>
      <c r="J11" s="143">
        <f t="shared" ref="J11" si="0">SUM(J6*5,J7*5,J8*5,J9*5,J10*5,K6*3,K7*3,K8*3,K9*3,K10*3,L6*2,L7*2,L8*2,L9*2,L10*2)/5</f>
        <v>0</v>
      </c>
      <c r="K11" s="144"/>
      <c r="L11" s="145"/>
      <c r="M11" s="143">
        <f t="shared" ref="M11" si="1">SUM(M6*5,M7*5,M8*5,M9*5,M10*5,N6*3,N7*3,N8*3,N9*3,N10*3,O6*2,O7*2,O8*2,O9*2,O10*2)/5</f>
        <v>0</v>
      </c>
      <c r="N11" s="144"/>
      <c r="O11" s="145"/>
      <c r="P11" s="143">
        <f t="shared" ref="P11" si="2">SUM(P6*5,P7*5,P8*5,P9*5,P10*5,Q6*3,Q7*3,Q8*3,Q9*3,Q10*3,R6*2,R7*2,R8*2,R9*2,R10*2)/5</f>
        <v>0</v>
      </c>
      <c r="Q11" s="144"/>
      <c r="R11" s="145"/>
      <c r="S11" s="143">
        <f t="shared" ref="S11" si="3">SUM(S6*5,S7*5,S8*5,S9*5,S10*5,T6*3,T7*3,T8*3,T9*3,T10*3,U6*2,U7*2,U8*2,U9*2,U10*2)/5</f>
        <v>0</v>
      </c>
      <c r="T11" s="144"/>
      <c r="U11" s="145"/>
      <c r="V11" s="143">
        <f t="shared" ref="V11" si="4">SUM(V6*5,V7*5,V8*5,V9*5,V10*5,W6*3,W7*3,W8*3,W9*3,W10*3,X6*2,X7*2,X8*2,X9*2,X10*2)/5</f>
        <v>0</v>
      </c>
      <c r="W11" s="144"/>
      <c r="X11" s="145"/>
      <c r="Y11" s="143">
        <f t="shared" ref="Y11" si="5">SUM(Y6*5,Y7*5,Y8*5,Y9*5,Y10*5,Z6*3,Z7*3,Z8*3,Z9*3,Z10*3,AA6*2,AA7*2,AA8*2,AA9*2,AA10*2)/5</f>
        <v>0</v>
      </c>
      <c r="Z11" s="144"/>
      <c r="AA11" s="145"/>
      <c r="AB11" s="143">
        <f t="shared" ref="AB11" si="6">SUM(AB6*5,AB7*5,AB8*5,AB9*5,AB10*5,AC6*3,AC7*3,AC8*3,AC9*3,AC10*3,AD6*2,AD7*2,AD8*2,AD9*2,AD10*2)/5</f>
        <v>0</v>
      </c>
      <c r="AC11" s="144"/>
      <c r="AD11" s="145"/>
      <c r="AE11" s="143">
        <f t="shared" ref="AE11" si="7">SUM(AE6*5,AE7*5,AE8*5,AE9*5,AE10*5,AF6*3,AF7*3,AF8*3,AF9*3,AF10*3,AG6*2,AG7*2,AG8*2,AG9*2,AG10*2)/5</f>
        <v>0</v>
      </c>
      <c r="AF11" s="144"/>
      <c r="AG11" s="145"/>
      <c r="AH11" s="143">
        <f t="shared" ref="AH11" si="8">SUM(AH6*5,AH7*5,AH8*5,AH9*5,AH10*5,AI6*3,AI7*3,AI8*3,AI9*3,AI10*3,AJ6*2,AJ7*2,AJ8*2,AJ9*2,AJ10*2)/5</f>
        <v>0</v>
      </c>
      <c r="AI11" s="144"/>
      <c r="AJ11" s="145"/>
      <c r="AK11" s="143">
        <f t="shared" ref="AK11" si="9">SUM(AK6*5,AK7*5,AK8*5,AK9*5,AK10*5,AL6*3,AL7*3,AL8*3,AL9*3,AL10*3,AM6*2,AM7*2,AM8*2,AM9*2,AM10*2)/5</f>
        <v>0</v>
      </c>
      <c r="AL11" s="144"/>
      <c r="AM11" s="145"/>
    </row>
    <row r="12" spans="2:39" ht="21" customHeight="1" thickBot="1">
      <c r="B12" s="17" t="s">
        <v>26</v>
      </c>
      <c r="C12" s="25"/>
      <c r="D12" s="146" t="e">
        <f>D11/C11</f>
        <v>#DIV/0!</v>
      </c>
      <c r="E12" s="147"/>
      <c r="F12" s="148"/>
      <c r="G12" s="146" t="e">
        <f>G11/C11</f>
        <v>#DIV/0!</v>
      </c>
      <c r="H12" s="147"/>
      <c r="I12" s="148"/>
      <c r="J12" s="146" t="e">
        <f>J11/C11</f>
        <v>#DIV/0!</v>
      </c>
      <c r="K12" s="147"/>
      <c r="L12" s="148"/>
      <c r="M12" s="146" t="e">
        <f>M11/C11</f>
        <v>#DIV/0!</v>
      </c>
      <c r="N12" s="147"/>
      <c r="O12" s="148"/>
      <c r="P12" s="146" t="e">
        <f>P11/C11</f>
        <v>#DIV/0!</v>
      </c>
      <c r="Q12" s="147"/>
      <c r="R12" s="148"/>
      <c r="S12" s="146" t="e">
        <f>S11/C11</f>
        <v>#DIV/0!</v>
      </c>
      <c r="T12" s="147"/>
      <c r="U12" s="148"/>
      <c r="V12" s="146" t="e">
        <f>V11/C11</f>
        <v>#DIV/0!</v>
      </c>
      <c r="W12" s="147"/>
      <c r="X12" s="148"/>
      <c r="Y12" s="146" t="e">
        <f>Y11/C11</f>
        <v>#DIV/0!</v>
      </c>
      <c r="Z12" s="147"/>
      <c r="AA12" s="148"/>
      <c r="AB12" s="146" t="e">
        <f>AB11/C11</f>
        <v>#DIV/0!</v>
      </c>
      <c r="AC12" s="147"/>
      <c r="AD12" s="148"/>
      <c r="AE12" s="146" t="e">
        <f>AE11/C11</f>
        <v>#DIV/0!</v>
      </c>
      <c r="AF12" s="147"/>
      <c r="AG12" s="148"/>
      <c r="AH12" s="146" t="e">
        <f>AH11/C11</f>
        <v>#DIV/0!</v>
      </c>
      <c r="AI12" s="147"/>
      <c r="AJ12" s="148"/>
      <c r="AK12" s="146" t="e">
        <f>AK11/C11</f>
        <v>#DIV/0!</v>
      </c>
      <c r="AL12" s="147"/>
      <c r="AM12" s="148"/>
    </row>
    <row r="17" spans="4:4">
      <c r="D17" s="27"/>
    </row>
  </sheetData>
  <sheetProtection password="C3E5" sheet="1" objects="1" scenarios="1" selectLockedCells="1"/>
  <mergeCells count="36">
    <mergeCell ref="AK4:AM4"/>
    <mergeCell ref="D11:F11"/>
    <mergeCell ref="D12:F12"/>
    <mergeCell ref="G11:I11"/>
    <mergeCell ref="S4:U4"/>
    <mergeCell ref="V4:X4"/>
    <mergeCell ref="Y4:AA4"/>
    <mergeCell ref="AB4:AD4"/>
    <mergeCell ref="AE4:AG4"/>
    <mergeCell ref="AH4:AJ4"/>
    <mergeCell ref="D4:F4"/>
    <mergeCell ref="G4:I4"/>
    <mergeCell ref="J4:L4"/>
    <mergeCell ref="M4:O4"/>
    <mergeCell ref="P4:R4"/>
    <mergeCell ref="G12:I12"/>
    <mergeCell ref="J12:L12"/>
    <mergeCell ref="J11:L11"/>
    <mergeCell ref="M11:O11"/>
    <mergeCell ref="P11:R11"/>
    <mergeCell ref="S11:U11"/>
    <mergeCell ref="AK11:AM11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V11:X11"/>
    <mergeCell ref="Y11:AA11"/>
    <mergeCell ref="AB11:AD11"/>
    <mergeCell ref="AE11:AG11"/>
    <mergeCell ref="AH11:AJ1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8"/>
  <sheetViews>
    <sheetView workbookViewId="0">
      <selection activeCell="B30" sqref="B30"/>
    </sheetView>
  </sheetViews>
  <sheetFormatPr defaultRowHeight="15"/>
  <sheetData>
    <row r="1" spans="1:13" ht="15.75" customHeight="1">
      <c r="B1" s="3"/>
      <c r="C1" s="3"/>
      <c r="D1" s="3"/>
    </row>
    <row r="2" spans="1:13">
      <c r="A2" s="3"/>
      <c r="B2" s="164" t="s">
        <v>134</v>
      </c>
      <c r="C2" s="164"/>
      <c r="D2" s="164"/>
    </row>
    <row r="3" spans="1:13" ht="16.5" customHeight="1">
      <c r="A3" s="3"/>
      <c r="B3" s="164"/>
      <c r="C3" s="164"/>
      <c r="D3" s="164"/>
    </row>
    <row r="4" spans="1:13">
      <c r="A4" s="3"/>
      <c r="B4" s="141" t="s">
        <v>198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3">
      <c r="A5" s="3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3">
      <c r="A6" s="3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3"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3" ht="16.5" customHeight="1"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</row>
    <row r="9" spans="1:13">
      <c r="B9" s="128" t="s">
        <v>53</v>
      </c>
      <c r="E9" s="131"/>
    </row>
    <row r="10" spans="1:13">
      <c r="B10" s="128"/>
    </row>
    <row r="11" spans="1:13">
      <c r="B11" s="58" t="s">
        <v>81</v>
      </c>
    </row>
    <row r="12" spans="1:13" ht="32.25" customHeight="1">
      <c r="B12" s="141" t="s">
        <v>186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67"/>
    </row>
    <row r="13" spans="1:13" ht="16.5" customHeight="1"/>
    <row r="14" spans="1:13">
      <c r="B14" s="58" t="s">
        <v>90</v>
      </c>
    </row>
    <row r="15" spans="1:13">
      <c r="B15" t="s">
        <v>156</v>
      </c>
    </row>
    <row r="16" spans="1:13" ht="17.25" customHeight="1"/>
    <row r="17" spans="2:12">
      <c r="B17" t="s">
        <v>162</v>
      </c>
    </row>
    <row r="18" spans="2:12" ht="17.25" customHeight="1"/>
    <row r="19" spans="2:12">
      <c r="B19" s="58" t="s">
        <v>91</v>
      </c>
    </row>
    <row r="20" spans="2:12">
      <c r="B20" t="s">
        <v>159</v>
      </c>
    </row>
    <row r="21" spans="2:12" ht="18" customHeight="1"/>
    <row r="22" spans="2:12" ht="30.75" customHeight="1">
      <c r="B22" s="141" t="s">
        <v>160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2:12">
      <c r="B23" t="s">
        <v>135</v>
      </c>
    </row>
    <row r="24" spans="2:12">
      <c r="B24" t="s">
        <v>136</v>
      </c>
    </row>
    <row r="26" spans="2:12">
      <c r="B26" s="58" t="s">
        <v>97</v>
      </c>
    </row>
    <row r="28" spans="2:12" ht="30" customHeight="1">
      <c r="B28" s="141" t="s">
        <v>157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</row>
    <row r="29" spans="2:12">
      <c r="B29" t="s">
        <v>158</v>
      </c>
    </row>
    <row r="31" spans="2:12">
      <c r="B31" s="128" t="s">
        <v>59</v>
      </c>
    </row>
    <row r="32" spans="2:12" ht="12.75" customHeight="1">
      <c r="B32" s="128"/>
    </row>
    <row r="33" spans="1:12">
      <c r="B33" s="128" t="s">
        <v>170</v>
      </c>
    </row>
    <row r="34" spans="1:12">
      <c r="B34" s="58" t="s">
        <v>102</v>
      </c>
    </row>
    <row r="35" spans="1:12">
      <c r="B35" t="s">
        <v>155</v>
      </c>
    </row>
    <row r="36" spans="1:12" ht="10.5" customHeight="1"/>
    <row r="37" spans="1:12">
      <c r="B37" s="58" t="s">
        <v>152</v>
      </c>
    </row>
    <row r="38" spans="1:12">
      <c r="A38" s="65"/>
      <c r="B38" t="s">
        <v>138</v>
      </c>
      <c r="C38" s="65"/>
      <c r="D38" s="65"/>
      <c r="E38" s="65"/>
      <c r="F38" s="65"/>
      <c r="G38" s="65"/>
      <c r="H38" s="65"/>
    </row>
    <row r="39" spans="1:12" ht="12.75" customHeight="1">
      <c r="A39" s="65"/>
      <c r="B39" s="65"/>
      <c r="C39" s="65"/>
      <c r="D39" s="65"/>
      <c r="E39" s="65"/>
      <c r="F39" s="65"/>
      <c r="G39" s="65"/>
      <c r="H39" s="65"/>
    </row>
    <row r="40" spans="1:12" ht="30.75" customHeight="1">
      <c r="A40" s="65"/>
      <c r="B40" s="141" t="s">
        <v>161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</row>
    <row r="41" spans="1:12">
      <c r="A41" s="65"/>
      <c r="B41" t="s">
        <v>139</v>
      </c>
      <c r="C41" s="65"/>
      <c r="D41" s="65"/>
      <c r="E41" s="65"/>
      <c r="F41" s="65"/>
      <c r="G41" s="65"/>
      <c r="H41" s="65"/>
    </row>
    <row r="42" spans="1:12" ht="12.75" customHeight="1">
      <c r="A42" s="65"/>
      <c r="C42" s="65"/>
      <c r="D42" s="65"/>
      <c r="E42" s="65"/>
      <c r="F42" s="65"/>
      <c r="G42" s="65"/>
      <c r="H42" s="65"/>
    </row>
    <row r="43" spans="1:12">
      <c r="A43" s="65"/>
      <c r="B43" s="87" t="s">
        <v>153</v>
      </c>
      <c r="C43" s="86"/>
      <c r="D43" s="86"/>
      <c r="E43" s="86"/>
      <c r="H43" s="65"/>
    </row>
    <row r="44" spans="1:12" ht="31.5" customHeight="1">
      <c r="A44" s="65"/>
      <c r="B44" s="152" t="s">
        <v>141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</row>
    <row r="45" spans="1:12" ht="30.75" customHeight="1">
      <c r="A45" s="65"/>
      <c r="B45" s="152" t="s">
        <v>142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</row>
    <row r="46" spans="1:12" ht="30" customHeight="1">
      <c r="A46" s="65"/>
      <c r="B46" s="152" t="s">
        <v>143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>
      <c r="A47" s="65"/>
      <c r="B47" s="85" t="s">
        <v>140</v>
      </c>
      <c r="C47" s="86"/>
      <c r="D47" s="86"/>
      <c r="E47" s="86"/>
      <c r="H47" s="65"/>
    </row>
    <row r="48" spans="1:12" ht="12.75" customHeight="1">
      <c r="A48" s="65"/>
      <c r="B48" s="85"/>
      <c r="C48" s="86"/>
      <c r="D48" s="86"/>
      <c r="E48" s="86"/>
      <c r="H48" s="65"/>
    </row>
    <row r="49" spans="1:12" ht="29.25" customHeight="1">
      <c r="A49" s="65"/>
      <c r="B49" s="141" t="s">
        <v>144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</row>
    <row r="50" spans="1:12">
      <c r="A50" s="65"/>
      <c r="B50" s="85" t="s">
        <v>145</v>
      </c>
      <c r="D50" s="85" t="s">
        <v>100</v>
      </c>
      <c r="E50" s="86"/>
      <c r="F50" s="86"/>
      <c r="G50" s="86"/>
    </row>
    <row r="51" spans="1:12">
      <c r="A51" s="65"/>
      <c r="B51" s="85"/>
      <c r="D51" s="85" t="s">
        <v>101</v>
      </c>
      <c r="E51" s="86"/>
      <c r="F51" s="86"/>
      <c r="G51" s="86"/>
    </row>
    <row r="52" spans="1:12" ht="12.75" customHeight="1">
      <c r="A52" s="65"/>
      <c r="B52" s="85"/>
      <c r="D52" s="85"/>
      <c r="E52" s="86"/>
      <c r="F52" s="86"/>
      <c r="G52" s="86"/>
    </row>
    <row r="53" spans="1:12">
      <c r="A53" s="65"/>
      <c r="B53" s="87" t="s">
        <v>154</v>
      </c>
      <c r="C53" s="58"/>
      <c r="D53" s="87"/>
      <c r="E53" s="86"/>
      <c r="F53" s="86"/>
      <c r="G53" s="86"/>
    </row>
    <row r="54" spans="1:12" ht="29.25" customHeight="1">
      <c r="A54" s="65"/>
      <c r="B54" s="152" t="s">
        <v>146</v>
      </c>
      <c r="C54" s="141"/>
      <c r="D54" s="141"/>
      <c r="E54" s="141"/>
      <c r="F54" s="141"/>
      <c r="G54" s="141"/>
      <c r="H54" s="141"/>
      <c r="I54" s="141"/>
      <c r="J54" s="141"/>
      <c r="K54" s="141"/>
      <c r="L54" s="141"/>
    </row>
    <row r="55" spans="1:12">
      <c r="A55" s="65"/>
      <c r="B55" s="85" t="s">
        <v>147</v>
      </c>
      <c r="D55" s="85"/>
      <c r="E55" s="86"/>
      <c r="F55" s="86"/>
      <c r="G55" s="86"/>
    </row>
    <row r="56" spans="1:12" ht="12" customHeight="1">
      <c r="A56" s="65"/>
      <c r="B56" s="85"/>
      <c r="D56" s="85"/>
      <c r="E56" s="86"/>
      <c r="F56" s="86"/>
      <c r="G56" s="86"/>
    </row>
    <row r="57" spans="1:12" ht="14.25" customHeight="1">
      <c r="A57" s="65"/>
      <c r="B57" s="85" t="s">
        <v>145</v>
      </c>
      <c r="D57" s="85" t="s">
        <v>148</v>
      </c>
      <c r="E57" s="90"/>
      <c r="G57" s="90"/>
    </row>
    <row r="58" spans="1:12">
      <c r="A58" s="65"/>
      <c r="D58" s="85" t="s">
        <v>149</v>
      </c>
      <c r="E58" s="90"/>
      <c r="F58" s="90"/>
      <c r="G58" s="90"/>
    </row>
    <row r="59" spans="1:12">
      <c r="A59" s="65"/>
      <c r="D59" s="85" t="s">
        <v>150</v>
      </c>
      <c r="E59" s="90"/>
      <c r="F59" s="90"/>
      <c r="G59" s="90"/>
    </row>
    <row r="60" spans="1:12" ht="13.5" customHeight="1">
      <c r="A60" s="65"/>
      <c r="B60" s="85"/>
      <c r="D60" s="85"/>
      <c r="E60" s="86"/>
      <c r="F60" s="130" t="s">
        <v>151</v>
      </c>
      <c r="G60" s="130"/>
      <c r="H60" s="131"/>
      <c r="I60" s="131"/>
    </row>
    <row r="61" spans="1:12">
      <c r="A61" s="65"/>
      <c r="B61" s="85"/>
      <c r="D61" s="85"/>
      <c r="E61" s="86"/>
      <c r="F61" s="86"/>
      <c r="G61" s="86"/>
    </row>
    <row r="62" spans="1:12">
      <c r="A62" s="65"/>
      <c r="B62" s="58" t="s">
        <v>166</v>
      </c>
      <c r="C62" s="65"/>
      <c r="D62" s="65"/>
      <c r="E62" s="65"/>
      <c r="F62" s="65"/>
      <c r="G62" s="65"/>
      <c r="H62" s="65"/>
    </row>
    <row r="63" spans="1:12">
      <c r="A63" s="65"/>
      <c r="B63" t="s">
        <v>193</v>
      </c>
      <c r="C63" s="65"/>
      <c r="D63" s="65"/>
      <c r="E63" s="65"/>
      <c r="F63" s="65"/>
      <c r="G63" s="65"/>
      <c r="H63" s="65"/>
    </row>
    <row r="64" spans="1:12">
      <c r="A64" s="65"/>
      <c r="B64" t="s">
        <v>194</v>
      </c>
      <c r="C64" s="65"/>
      <c r="D64" s="65"/>
      <c r="E64" s="65"/>
      <c r="F64" s="65"/>
      <c r="G64" s="65"/>
      <c r="H64" s="65"/>
    </row>
    <row r="65" spans="1:12">
      <c r="A65" s="65"/>
      <c r="C65" s="65"/>
      <c r="D65" s="65"/>
      <c r="E65" s="65"/>
      <c r="F65" s="65"/>
      <c r="G65" s="65"/>
      <c r="H65" s="65"/>
    </row>
    <row r="66" spans="1:12">
      <c r="A66" s="65"/>
      <c r="B66" t="s">
        <v>196</v>
      </c>
      <c r="C66" s="65"/>
      <c r="D66" s="65"/>
      <c r="E66" s="65"/>
      <c r="F66" s="65"/>
      <c r="G66" s="65"/>
      <c r="H66" s="65"/>
    </row>
    <row r="67" spans="1:12">
      <c r="A67" s="65"/>
      <c r="B67" t="s">
        <v>197</v>
      </c>
      <c r="C67" s="65"/>
      <c r="D67" s="65"/>
      <c r="E67" s="65"/>
      <c r="F67" s="65"/>
      <c r="G67" s="65"/>
      <c r="H67" s="65"/>
    </row>
    <row r="68" spans="1:12">
      <c r="A68" s="65"/>
      <c r="B68" s="65"/>
      <c r="C68" s="65"/>
      <c r="D68" s="65"/>
      <c r="E68" s="65"/>
      <c r="F68" s="65"/>
      <c r="G68" s="65"/>
      <c r="H68" s="65"/>
    </row>
    <row r="69" spans="1:12">
      <c r="A69" s="65"/>
      <c r="B69" s="58" t="s">
        <v>169</v>
      </c>
      <c r="C69" s="58"/>
      <c r="D69" s="65"/>
      <c r="E69" s="65"/>
      <c r="F69" s="65"/>
      <c r="G69" s="65"/>
      <c r="H69" s="65"/>
    </row>
    <row r="70" spans="1:12" ht="30" customHeight="1">
      <c r="A70" s="65"/>
      <c r="B70" s="141" t="s">
        <v>167</v>
      </c>
      <c r="C70" s="141"/>
      <c r="D70" s="141"/>
      <c r="E70" s="141"/>
      <c r="F70" s="141"/>
      <c r="G70" s="141"/>
      <c r="H70" s="141"/>
      <c r="I70" s="141"/>
      <c r="J70" s="141"/>
      <c r="K70" s="141"/>
      <c r="L70" s="141"/>
    </row>
    <row r="71" spans="1:12">
      <c r="A71" s="65"/>
      <c r="C71" s="65"/>
      <c r="D71" s="65"/>
      <c r="E71" s="65"/>
      <c r="F71" s="65"/>
      <c r="G71" s="65"/>
      <c r="H71" s="65"/>
    </row>
    <row r="72" spans="1:12" ht="30.75" customHeight="1">
      <c r="A72" s="65"/>
      <c r="B72" s="141" t="s">
        <v>168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</row>
    <row r="73" spans="1:12">
      <c r="A73" s="65"/>
      <c r="B73" t="s">
        <v>171</v>
      </c>
      <c r="C73" s="65"/>
      <c r="D73" s="65"/>
      <c r="E73" s="65"/>
      <c r="F73" s="65"/>
      <c r="G73" s="65"/>
      <c r="H73" s="65"/>
    </row>
    <row r="74" spans="1:12">
      <c r="A74" s="65"/>
      <c r="C74" s="65"/>
      <c r="D74" s="65"/>
      <c r="E74" s="65"/>
      <c r="F74" s="65"/>
      <c r="G74" s="65"/>
      <c r="H74" s="65"/>
    </row>
    <row r="75" spans="1:12">
      <c r="A75" s="65"/>
      <c r="B75" s="87" t="s">
        <v>179</v>
      </c>
      <c r="F75" s="65"/>
      <c r="G75" s="65"/>
      <c r="H75" s="65"/>
    </row>
    <row r="76" spans="1:12">
      <c r="A76" s="65"/>
      <c r="B76" s="85" t="s">
        <v>165</v>
      </c>
      <c r="F76" s="65"/>
      <c r="G76" s="65"/>
      <c r="H76" s="65"/>
    </row>
    <row r="77" spans="1:12">
      <c r="A77" s="65"/>
      <c r="B77" s="65" t="s">
        <v>163</v>
      </c>
      <c r="C77" s="65"/>
      <c r="D77" s="65"/>
      <c r="E77" s="65"/>
      <c r="F77" s="65"/>
      <c r="G77" s="65"/>
      <c r="H77" s="65"/>
    </row>
    <row r="78" spans="1:12">
      <c r="A78" s="65"/>
      <c r="B78" s="65" t="s">
        <v>164</v>
      </c>
      <c r="C78" s="65"/>
      <c r="D78" s="65"/>
      <c r="E78" s="65"/>
      <c r="F78" s="65"/>
      <c r="G78" s="65"/>
      <c r="H78" s="65"/>
    </row>
    <row r="79" spans="1:12">
      <c r="A79" s="65"/>
      <c r="B79" s="65"/>
      <c r="C79" s="65"/>
      <c r="D79" s="65"/>
      <c r="E79" s="65"/>
      <c r="F79" s="65"/>
      <c r="G79" s="65"/>
      <c r="H79" s="65"/>
    </row>
    <row r="80" spans="1:12">
      <c r="B80" s="132" t="s">
        <v>117</v>
      </c>
      <c r="C80" s="133"/>
      <c r="D80" s="86"/>
      <c r="E80" s="86"/>
    </row>
    <row r="81" spans="2:12">
      <c r="B81" s="85" t="s">
        <v>172</v>
      </c>
      <c r="C81" s="86"/>
      <c r="D81" s="86"/>
      <c r="E81" s="86"/>
    </row>
    <row r="82" spans="2:12">
      <c r="B82" s="130" t="s">
        <v>175</v>
      </c>
      <c r="C82" s="130"/>
      <c r="D82" s="130"/>
      <c r="E82" s="130"/>
      <c r="F82" s="131"/>
      <c r="G82" s="131"/>
    </row>
    <row r="83" spans="2:12">
      <c r="B83" s="90" t="s">
        <v>174</v>
      </c>
      <c r="C83" s="86"/>
      <c r="D83" s="86"/>
      <c r="E83" s="86"/>
      <c r="F83" s="65"/>
      <c r="G83" s="65"/>
      <c r="H83" s="65"/>
    </row>
    <row r="85" spans="2:12">
      <c r="B85" s="128" t="s">
        <v>118</v>
      </c>
      <c r="C85" s="129"/>
    </row>
    <row r="86" spans="2:12" ht="30" customHeight="1">
      <c r="B86" s="153" t="s">
        <v>173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</row>
    <row r="87" spans="2:12">
      <c r="B87" s="130" t="s">
        <v>175</v>
      </c>
      <c r="C87" s="130"/>
      <c r="D87" s="130"/>
      <c r="E87" s="130"/>
      <c r="F87" s="131"/>
      <c r="G87" s="131"/>
    </row>
    <row r="88" spans="2:12">
      <c r="B88" s="90" t="s">
        <v>174</v>
      </c>
      <c r="C88" s="86"/>
      <c r="D88" s="86"/>
      <c r="E88" s="86"/>
      <c r="F88" s="65"/>
      <c r="G88" s="65"/>
      <c r="H88" s="65"/>
    </row>
    <row r="90" spans="2:12">
      <c r="B90" s="58" t="s">
        <v>191</v>
      </c>
      <c r="C90" s="58"/>
      <c r="D90" s="58"/>
      <c r="E90" s="58"/>
      <c r="F90" s="58"/>
      <c r="G90" s="58"/>
    </row>
    <row r="91" spans="2:12">
      <c r="B91" s="58" t="s">
        <v>192</v>
      </c>
      <c r="C91" s="58"/>
      <c r="D91" s="58"/>
      <c r="E91" s="58"/>
      <c r="F91" s="58"/>
      <c r="G91" s="58"/>
    </row>
    <row r="93" spans="2:12">
      <c r="B93" s="165"/>
    </row>
    <row r="94" spans="2:12">
      <c r="B94" s="165"/>
    </row>
    <row r="95" spans="2:12">
      <c r="B95" s="165"/>
    </row>
    <row r="96" spans="2:12">
      <c r="B96" s="165"/>
    </row>
    <row r="97" spans="2:2">
      <c r="B97" s="165"/>
    </row>
    <row r="98" spans="2:2">
      <c r="B98" s="165"/>
    </row>
    <row r="99" spans="2:2">
      <c r="B99" s="127"/>
    </row>
    <row r="100" spans="2:2">
      <c r="B100" s="127"/>
    </row>
    <row r="101" spans="2:2">
      <c r="B101" s="127"/>
    </row>
    <row r="102" spans="2:2">
      <c r="B102" s="127"/>
    </row>
    <row r="103" spans="2:2">
      <c r="B103" s="127"/>
    </row>
    <row r="104" spans="2:2">
      <c r="B104" s="127"/>
    </row>
    <row r="105" spans="2:2">
      <c r="B105" s="127"/>
    </row>
    <row r="106" spans="2:2">
      <c r="B106" s="127"/>
    </row>
    <row r="107" spans="2:2">
      <c r="B107" s="127"/>
    </row>
    <row r="108" spans="2:2">
      <c r="B108" s="127"/>
    </row>
    <row r="109" spans="2:2">
      <c r="B109" s="127"/>
    </row>
    <row r="110" spans="2:2">
      <c r="B110" s="127"/>
    </row>
    <row r="111" spans="2:2">
      <c r="B111" s="127"/>
    </row>
    <row r="112" spans="2:2">
      <c r="B112" s="127"/>
    </row>
    <row r="113" spans="2:2">
      <c r="B113" s="127"/>
    </row>
    <row r="114" spans="2:2">
      <c r="B114" s="127"/>
    </row>
    <row r="115" spans="2:2">
      <c r="B115" s="127"/>
    </row>
    <row r="116" spans="2:2">
      <c r="B116" s="127"/>
    </row>
    <row r="117" spans="2:2">
      <c r="B117" s="127"/>
    </row>
    <row r="118" spans="2:2">
      <c r="B118" s="127"/>
    </row>
  </sheetData>
  <sheetProtection password="C3E5" sheet="1" objects="1" scenarios="1" selectLockedCells="1"/>
  <mergeCells count="13">
    <mergeCell ref="B4:L7"/>
    <mergeCell ref="B86:L86"/>
    <mergeCell ref="B12:L12"/>
    <mergeCell ref="B22:L22"/>
    <mergeCell ref="B28:L28"/>
    <mergeCell ref="B40:L40"/>
    <mergeCell ref="B44:L44"/>
    <mergeCell ref="B45:L45"/>
    <mergeCell ref="B46:L46"/>
    <mergeCell ref="B49:L49"/>
    <mergeCell ref="B54:L54"/>
    <mergeCell ref="B70:L70"/>
    <mergeCell ref="B72:L72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Schedule Tool Instructions</vt:lpstr>
      <vt:lpstr>Room 1</vt:lpstr>
      <vt:lpstr>Room 2</vt:lpstr>
      <vt:lpstr>Room 3</vt:lpstr>
      <vt:lpstr>Room 4</vt:lpstr>
      <vt:lpstr>Room 5</vt:lpstr>
      <vt:lpstr>Enrolment Tool Instructions</vt:lpstr>
      <vt:lpstr>Enrolment Monitoring Tool</vt:lpstr>
      <vt:lpstr>Budget Template Instructions</vt:lpstr>
      <vt:lpstr>Sample Budget</vt:lpstr>
      <vt:lpstr>Budget Template 1</vt:lpstr>
      <vt:lpstr>Budget Template 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mbulbrook</dc:creator>
  <cp:lastModifiedBy> </cp:lastModifiedBy>
  <cp:lastPrinted>2017-09-21T19:43:24Z</cp:lastPrinted>
  <dcterms:created xsi:type="dcterms:W3CDTF">2016-11-11T18:55:31Z</dcterms:created>
  <dcterms:modified xsi:type="dcterms:W3CDTF">2017-09-21T19:47:23Z</dcterms:modified>
</cp:coreProperties>
</file>